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activeTab="2"/>
  </bookViews>
  <sheets>
    <sheet name="ФВ" sheetId="1" r:id="rId1"/>
    <sheet name="ТТ" sheetId="2" r:id="rId2"/>
    <sheet name="Итоговый" sheetId="3" r:id="rId3"/>
  </sheets>
  <definedNames>
    <definedName name="_xlnm.Print_Area" localSheetId="1">'ТТ'!$A$1:$I$26</definedName>
  </definedNames>
  <calcPr fullCalcOnLoad="1"/>
</workbook>
</file>

<file path=xl/sharedStrings.xml><?xml version="1.0" encoding="utf-8"?>
<sst xmlns="http://schemas.openxmlformats.org/spreadsheetml/2006/main" count="167" uniqueCount="75">
  <si>
    <t>Команда</t>
  </si>
  <si>
    <t>Ф.И. участников</t>
  </si>
  <si>
    <t>№ участника</t>
  </si>
  <si>
    <t>Время прохождения</t>
  </si>
  <si>
    <t>Штрафное время</t>
  </si>
  <si>
    <t>Итоговое время</t>
  </si>
  <si>
    <t>Место</t>
  </si>
  <si>
    <t>1 балл-</t>
  </si>
  <si>
    <t>Штраф. баллы</t>
  </si>
  <si>
    <t>№</t>
  </si>
  <si>
    <t>выполнен разряд</t>
  </si>
  <si>
    <t>% ко времени победителя</t>
  </si>
  <si>
    <t>Туристский триал</t>
  </si>
  <si>
    <t>Фигурное вождение</t>
  </si>
  <si>
    <t>квалификация</t>
  </si>
  <si>
    <t>1 этап Фигурное вождение</t>
  </si>
  <si>
    <t>2 этап Туристский триал</t>
  </si>
  <si>
    <t>Ф.И.О участников</t>
  </si>
  <si>
    <t>Департамент физической культуры и спорта города Москвы
Федерация спортивного туризма – объединение туристов Москвы                                                                                                                                                                      Московский клуб велотуристов</t>
  </si>
  <si>
    <t>ОТКРЫТЫЙ КУБОК ГОРОДА МОСКВЫ
ПО СПОРТИВНОМУ ТУРИЗМУ НА ВЕЛОСИПЕДНЫХ ДИСТАНЦИЯХ                                                                                3 этап</t>
  </si>
  <si>
    <t xml:space="preserve">22-23 сентября 2012г.   </t>
  </si>
  <si>
    <t xml:space="preserve">б/о МГТУ им. Н.Е.Баумана "Петушки" </t>
  </si>
  <si>
    <t>Квалификационный ранг дистанции:</t>
  </si>
  <si>
    <t xml:space="preserve">Разряды до:               1Р    результаты участников в % от времени победителя, не более      </t>
  </si>
  <si>
    <t>%</t>
  </si>
  <si>
    <t xml:space="preserve">                                      2Р    результаты участников в % от времени победителя, не более       </t>
  </si>
  <si>
    <t xml:space="preserve">                                      3Р    результаты участников в % от времени победителя, не более       </t>
  </si>
  <si>
    <r>
      <t xml:space="preserve">Главный судья                                                 </t>
    </r>
    <r>
      <rPr>
        <b/>
        <i/>
        <sz val="11"/>
        <rFont val="Arial"/>
        <family val="2"/>
      </rPr>
      <t>Селиванов С.Н.  (ССВК, Москва)</t>
    </r>
  </si>
  <si>
    <r>
      <t xml:space="preserve">Главный секретарь                                         </t>
    </r>
    <r>
      <rPr>
        <b/>
        <i/>
        <sz val="11"/>
        <rFont val="Arial Cyr"/>
        <family val="0"/>
      </rPr>
      <t>Назарова Л.А. (СС1К, Москва)</t>
    </r>
  </si>
  <si>
    <r>
      <t xml:space="preserve">Начальник дистанции                                   </t>
    </r>
    <r>
      <rPr>
        <b/>
        <i/>
        <sz val="11"/>
        <rFont val="Arial Cyr"/>
        <family val="0"/>
      </rPr>
      <t>Прошкин О.В. (СС1К, Москва)</t>
    </r>
  </si>
  <si>
    <t>Протокол соревнований
в дисциплине "Дистанция - на средствах передвижения" (женщины) 3 класса
код ВРВС 0840141811Я</t>
  </si>
  <si>
    <t>Протокол 1 этапа</t>
  </si>
  <si>
    <t>Ст. судья этапа</t>
  </si>
  <si>
    <r>
      <t xml:space="preserve">Начальник дистанции                                </t>
    </r>
    <r>
      <rPr>
        <b/>
        <i/>
        <sz val="11"/>
        <rFont val="Arial Cyr"/>
        <family val="0"/>
      </rPr>
      <t xml:space="preserve"> Прошкин О.В. (СС1К, Москва)</t>
    </r>
  </si>
  <si>
    <t xml:space="preserve">                                  Романов Д.А. (СС1К, Моск. Обл.)</t>
  </si>
  <si>
    <t>Протокол 2 этапа</t>
  </si>
  <si>
    <t>Трубицина Александра Александровна</t>
  </si>
  <si>
    <t>Малахит</t>
  </si>
  <si>
    <t>Велофеликс</t>
  </si>
  <si>
    <t>Самохина Светлана Игоревна</t>
  </si>
  <si>
    <t>Михневич Наталья Павловна</t>
  </si>
  <si>
    <t>Игнетьева Оксана Викторовна</t>
  </si>
  <si>
    <t>3</t>
  </si>
  <si>
    <t>1</t>
  </si>
  <si>
    <t>Потапенко Валерия Борисовна</t>
  </si>
  <si>
    <t>Батова Дарья Павловна</t>
  </si>
  <si>
    <t>2</t>
  </si>
  <si>
    <t>Ананьина Евгения Юрьевна</t>
  </si>
  <si>
    <t>4.3</t>
  </si>
  <si>
    <t>Соколова Марина</t>
  </si>
  <si>
    <t>Попутный ветер</t>
  </si>
  <si>
    <t>Мещерякова Елена Андреевна</t>
  </si>
  <si>
    <t>Сафронова Анна Петровна</t>
  </si>
  <si>
    <t>Сборная МО</t>
  </si>
  <si>
    <t>Сборная г. Москвы</t>
  </si>
  <si>
    <t>Поехали!</t>
  </si>
  <si>
    <t>3-5</t>
  </si>
  <si>
    <t>2-2</t>
  </si>
  <si>
    <t>3-3</t>
  </si>
  <si>
    <t>5-2</t>
  </si>
  <si>
    <t>4-5</t>
  </si>
  <si>
    <t>4-2</t>
  </si>
  <si>
    <t>6-2</t>
  </si>
  <si>
    <t>2-4</t>
  </si>
  <si>
    <t>1-4</t>
  </si>
  <si>
    <t xml:space="preserve">                                  Федин А.А. (СС2К, Москва)</t>
  </si>
  <si>
    <t>Игнатьева Оксана Викторовна</t>
  </si>
  <si>
    <t>4-3</t>
  </si>
  <si>
    <t>138</t>
  </si>
  <si>
    <t>3-4</t>
  </si>
  <si>
    <t>6-3</t>
  </si>
  <si>
    <t>5-3</t>
  </si>
  <si>
    <t>1-5</t>
  </si>
  <si>
    <t>-</t>
  </si>
  <si>
    <t xml:space="preserve">б/о МГТУ им. Н.Э.Баумана "Петушки"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</si>
</sst>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"/>
    <numFmt numFmtId="170" formatCode="0.0"/>
  </numFmts>
  <fonts count="51">
    <font>
      <sz val="10"/>
      <name val="Arial Cyr"/>
      <family val="0"/>
    </font>
    <font>
      <sz val="8"/>
      <name val="Arial Cyr"/>
      <family val="0"/>
    </font>
    <font>
      <b/>
      <sz val="12"/>
      <name val="Times New Roman CYR"/>
      <family val="1"/>
    </font>
    <font>
      <sz val="12"/>
      <name val="Arial Cyr"/>
      <family val="0"/>
    </font>
    <font>
      <b/>
      <sz val="10"/>
      <name val="Arial Cyr"/>
      <family val="0"/>
    </font>
    <font>
      <sz val="12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name val="Arial Cyr"/>
      <family val="0"/>
    </font>
    <font>
      <b/>
      <i/>
      <sz val="11"/>
      <name val="Arial Cyr"/>
      <family val="0"/>
    </font>
    <font>
      <i/>
      <sz val="10"/>
      <name val="Arial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21" fontId="0" fillId="0" borderId="10" xfId="0" applyNumberForma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6" fontId="0" fillId="0" borderId="11" xfId="0" applyNumberFormat="1" applyBorder="1" applyAlignment="1">
      <alignment horizontal="center"/>
    </xf>
    <xf numFmtId="46" fontId="0" fillId="0" borderId="10" xfId="0" applyNumberFormat="1" applyBorder="1" applyAlignment="1">
      <alignment horizontal="center"/>
    </xf>
    <xf numFmtId="21" fontId="0" fillId="0" borderId="11" xfId="0" applyNumberFormat="1" applyBorder="1" applyAlignment="1">
      <alignment horizontal="center" vertical="center" wrapText="1"/>
    </xf>
    <xf numFmtId="21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5" fillId="0" borderId="0" xfId="0" applyFont="1" applyAlignment="1">
      <alignment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2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wrapText="1"/>
    </xf>
    <xf numFmtId="49" fontId="0" fillId="0" borderId="0" xfId="0" applyNumberFormat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1" fontId="0" fillId="0" borderId="0" xfId="0" applyNumberFormat="1" applyBorder="1" applyAlignment="1">
      <alignment horizontal="center" vertical="center" wrapText="1"/>
    </xf>
    <xf numFmtId="46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5" fillId="0" borderId="0" xfId="0" applyNumberFormat="1" applyFont="1" applyBorder="1" applyAlignment="1">
      <alignment horizontal="center"/>
    </xf>
    <xf numFmtId="2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Font="1" applyFill="1" applyBorder="1" applyAlignment="1">
      <alignment/>
    </xf>
    <xf numFmtId="21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6" fontId="0" fillId="0" borderId="11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46" fontId="0" fillId="0" borderId="10" xfId="0" applyNumberFormat="1" applyFill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170" fontId="7" fillId="0" borderId="0" xfId="0" applyNumberFormat="1" applyFont="1" applyFill="1" applyBorder="1" applyAlignment="1">
      <alignment horizontal="left"/>
    </xf>
    <xf numFmtId="2" fontId="1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21" fontId="0" fillId="0" borderId="0" xfId="0" applyNumberFormat="1" applyFill="1" applyBorder="1" applyAlignment="1">
      <alignment horizontal="center"/>
    </xf>
    <xf numFmtId="46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0" fillId="0" borderId="11" xfId="0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wrapText="1"/>
    </xf>
    <xf numFmtId="0" fontId="5" fillId="0" borderId="0" xfId="0" applyFont="1" applyBorder="1" applyAlignment="1">
      <alignment horizontal="left" wrapText="1"/>
    </xf>
    <xf numFmtId="0" fontId="7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2" fillId="0" borderId="12" xfId="0" applyFont="1" applyFill="1" applyBorder="1" applyAlignment="1">
      <alignment horizontal="left"/>
    </xf>
    <xf numFmtId="0" fontId="0" fillId="0" borderId="12" xfId="0" applyBorder="1" applyAlignment="1">
      <alignment/>
    </xf>
    <xf numFmtId="0" fontId="12" fillId="0" borderId="12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wrapText="1"/>
    </xf>
    <xf numFmtId="0" fontId="16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SheetLayoutView="100" zoomScalePageLayoutView="0" workbookViewId="0" topLeftCell="A1">
      <selection activeCell="C23" sqref="C23"/>
    </sheetView>
  </sheetViews>
  <sheetFormatPr defaultColWidth="9.00390625" defaultRowHeight="12.75"/>
  <cols>
    <col min="1" max="1" width="3.75390625" style="0" customWidth="1"/>
    <col min="2" max="2" width="20.75390625" style="0" customWidth="1"/>
    <col min="3" max="3" width="20.75390625" style="64" customWidth="1"/>
    <col min="4" max="4" width="10.75390625" style="0" customWidth="1"/>
    <col min="5" max="5" width="12.75390625" style="0" customWidth="1"/>
    <col min="6" max="6" width="10.625" style="0" customWidth="1"/>
    <col min="7" max="8" width="12.75390625" style="0" customWidth="1"/>
  </cols>
  <sheetData>
    <row r="1" spans="1:8" ht="50.25" customHeight="1">
      <c r="A1" s="72" t="s">
        <v>18</v>
      </c>
      <c r="B1" s="73"/>
      <c r="C1" s="73"/>
      <c r="D1" s="73"/>
      <c r="E1" s="73"/>
      <c r="F1" s="73"/>
      <c r="G1" s="73"/>
      <c r="H1" s="73"/>
    </row>
    <row r="2" spans="1:8" ht="57" customHeight="1" thickBot="1">
      <c r="A2" s="74" t="s">
        <v>19</v>
      </c>
      <c r="B2" s="73"/>
      <c r="C2" s="73"/>
      <c r="D2" s="73"/>
      <c r="E2" s="73"/>
      <c r="F2" s="73"/>
      <c r="G2" s="73"/>
      <c r="H2" s="73"/>
    </row>
    <row r="3" spans="1:8" ht="13.5" thickTop="1">
      <c r="A3" s="76" t="s">
        <v>20</v>
      </c>
      <c r="B3" s="77"/>
      <c r="C3" s="78" t="s">
        <v>21</v>
      </c>
      <c r="D3" s="77"/>
      <c r="E3" s="77"/>
      <c r="F3" s="77"/>
      <c r="G3" s="77"/>
      <c r="H3" s="77"/>
    </row>
    <row r="4" ht="9" customHeight="1"/>
    <row r="5" spans="1:8" ht="12.75">
      <c r="A5" s="73" t="s">
        <v>31</v>
      </c>
      <c r="B5" s="73"/>
      <c r="C5" s="73"/>
      <c r="D5" s="73"/>
      <c r="E5" s="73"/>
      <c r="F5" s="73"/>
      <c r="G5" s="73"/>
      <c r="H5" s="73"/>
    </row>
    <row r="6" ht="6.75" customHeight="1"/>
    <row r="7" spans="1:8" ht="14.25" customHeight="1">
      <c r="A7" s="75" t="s">
        <v>13</v>
      </c>
      <c r="B7" s="73"/>
      <c r="C7" s="73"/>
      <c r="D7" s="73"/>
      <c r="E7" s="73"/>
      <c r="F7" s="73"/>
      <c r="G7" s="73"/>
      <c r="H7" s="73"/>
    </row>
    <row r="8" spans="1:7" ht="11.25" customHeight="1">
      <c r="A8" s="4"/>
      <c r="F8" s="2" t="s">
        <v>7</v>
      </c>
      <c r="G8" s="10">
        <v>5.7870370370370366E-05</v>
      </c>
    </row>
    <row r="9" spans="1:8" ht="42.75" customHeight="1">
      <c r="A9" s="6" t="s">
        <v>9</v>
      </c>
      <c r="B9" s="5" t="s">
        <v>0</v>
      </c>
      <c r="C9" s="1" t="s">
        <v>1</v>
      </c>
      <c r="D9" s="1" t="s">
        <v>2</v>
      </c>
      <c r="E9" s="1" t="s">
        <v>3</v>
      </c>
      <c r="F9" s="1" t="s">
        <v>8</v>
      </c>
      <c r="G9" s="1" t="s">
        <v>4</v>
      </c>
      <c r="H9" s="1" t="s">
        <v>5</v>
      </c>
    </row>
    <row r="10" spans="1:8" ht="15" customHeight="1">
      <c r="A10" s="21">
        <v>1</v>
      </c>
      <c r="B10" s="20" t="s">
        <v>50</v>
      </c>
      <c r="C10" s="69" t="s">
        <v>51</v>
      </c>
      <c r="D10" s="14" t="s">
        <v>57</v>
      </c>
      <c r="E10" s="16">
        <v>0.0009259259259259259</v>
      </c>
      <c r="F10" s="17">
        <v>4</v>
      </c>
      <c r="G10" s="3">
        <f aca="true" t="shared" si="0" ref="G10:G19">F10*$G$8</f>
        <v>0.00023148148148148146</v>
      </c>
      <c r="H10" s="7">
        <f aca="true" t="shared" si="1" ref="H10:H19">SUM(E10,G10)</f>
        <v>0.0011574074074074073</v>
      </c>
    </row>
    <row r="11" spans="1:8" ht="15" customHeight="1">
      <c r="A11" s="21">
        <v>2</v>
      </c>
      <c r="B11" s="20" t="s">
        <v>38</v>
      </c>
      <c r="C11" s="69" t="s">
        <v>39</v>
      </c>
      <c r="D11" s="14" t="s">
        <v>58</v>
      </c>
      <c r="E11" s="16">
        <v>0.0010416666666666667</v>
      </c>
      <c r="F11" s="17">
        <v>13</v>
      </c>
      <c r="G11" s="3">
        <f t="shared" si="0"/>
        <v>0.0007523148148148147</v>
      </c>
      <c r="H11" s="7">
        <f t="shared" si="1"/>
        <v>0.0017939814814814815</v>
      </c>
    </row>
    <row r="12" spans="1:8" ht="15" customHeight="1">
      <c r="A12" s="21">
        <v>3</v>
      </c>
      <c r="B12" s="20" t="s">
        <v>37</v>
      </c>
      <c r="C12" s="69" t="s">
        <v>36</v>
      </c>
      <c r="D12" s="14" t="s">
        <v>59</v>
      </c>
      <c r="E12" s="16">
        <v>0.0011342592592592591</v>
      </c>
      <c r="F12" s="17">
        <v>15</v>
      </c>
      <c r="G12" s="3">
        <f t="shared" si="0"/>
        <v>0.0008680555555555555</v>
      </c>
      <c r="H12" s="7">
        <f t="shared" si="1"/>
        <v>0.0020023148148148144</v>
      </c>
    </row>
    <row r="13" spans="1:8" ht="15" customHeight="1">
      <c r="A13" s="21">
        <v>4</v>
      </c>
      <c r="B13" s="20" t="s">
        <v>53</v>
      </c>
      <c r="C13" s="69" t="s">
        <v>49</v>
      </c>
      <c r="D13" s="14" t="s">
        <v>60</v>
      </c>
      <c r="E13" s="16">
        <v>0.0009953703703703704</v>
      </c>
      <c r="F13" s="17">
        <v>20</v>
      </c>
      <c r="G13" s="3">
        <f t="shared" si="0"/>
        <v>0.0011574074074074073</v>
      </c>
      <c r="H13" s="7">
        <f t="shared" si="1"/>
        <v>0.0021527777777777778</v>
      </c>
    </row>
    <row r="14" spans="1:8" ht="15" customHeight="1">
      <c r="A14" s="21">
        <v>5</v>
      </c>
      <c r="B14" s="20" t="s">
        <v>53</v>
      </c>
      <c r="C14" s="69" t="s">
        <v>45</v>
      </c>
      <c r="D14" s="14" t="s">
        <v>61</v>
      </c>
      <c r="E14" s="16">
        <v>0.0008101851851851852</v>
      </c>
      <c r="F14" s="17">
        <v>25</v>
      </c>
      <c r="G14" s="3">
        <f t="shared" si="0"/>
        <v>0.0014467592592592592</v>
      </c>
      <c r="H14" s="7">
        <f t="shared" si="1"/>
        <v>0.0022569444444444442</v>
      </c>
    </row>
    <row r="15" spans="1:8" ht="15" customHeight="1">
      <c r="A15" s="21">
        <v>6</v>
      </c>
      <c r="B15" s="20" t="s">
        <v>53</v>
      </c>
      <c r="C15" s="69" t="s">
        <v>47</v>
      </c>
      <c r="D15" s="14" t="s">
        <v>48</v>
      </c>
      <c r="E15" s="16">
        <v>0.0011574074074074073</v>
      </c>
      <c r="F15" s="17">
        <v>19</v>
      </c>
      <c r="G15" s="3">
        <f t="shared" si="0"/>
        <v>0.0010995370370370369</v>
      </c>
      <c r="H15" s="7">
        <f t="shared" si="1"/>
        <v>0.0022569444444444442</v>
      </c>
    </row>
    <row r="16" spans="1:8" ht="15" customHeight="1">
      <c r="A16" s="21">
        <v>7</v>
      </c>
      <c r="B16" s="20" t="s">
        <v>54</v>
      </c>
      <c r="C16" s="69" t="s">
        <v>44</v>
      </c>
      <c r="D16" s="14" t="s">
        <v>62</v>
      </c>
      <c r="E16" s="16">
        <v>0.0010069444444444444</v>
      </c>
      <c r="F16" s="17">
        <v>22</v>
      </c>
      <c r="G16" s="3">
        <f t="shared" si="0"/>
        <v>0.001273148148148148</v>
      </c>
      <c r="H16" s="7">
        <f t="shared" si="1"/>
        <v>0.0022800925925925922</v>
      </c>
    </row>
    <row r="17" spans="1:8" ht="15" customHeight="1">
      <c r="A17" s="21">
        <v>8</v>
      </c>
      <c r="B17" s="20" t="s">
        <v>38</v>
      </c>
      <c r="C17" s="69" t="s">
        <v>66</v>
      </c>
      <c r="D17" s="14" t="s">
        <v>56</v>
      </c>
      <c r="E17" s="16">
        <v>0.0010532407407407407</v>
      </c>
      <c r="F17" s="17">
        <v>26</v>
      </c>
      <c r="G17" s="9">
        <f t="shared" si="0"/>
        <v>0.0015046296296296294</v>
      </c>
      <c r="H17" s="7">
        <f t="shared" si="1"/>
        <v>0.00255787037037037</v>
      </c>
    </row>
    <row r="18" spans="1:8" ht="15" customHeight="1">
      <c r="A18" s="21">
        <v>9</v>
      </c>
      <c r="B18" s="20" t="s">
        <v>50</v>
      </c>
      <c r="C18" s="69" t="s">
        <v>52</v>
      </c>
      <c r="D18" s="14" t="s">
        <v>63</v>
      </c>
      <c r="E18" s="16">
        <v>0.0010879629629629629</v>
      </c>
      <c r="F18" s="18">
        <v>33</v>
      </c>
      <c r="G18" s="3">
        <f t="shared" si="0"/>
        <v>0.0019097222222222222</v>
      </c>
      <c r="H18" s="8">
        <f t="shared" si="1"/>
        <v>0.002997685185185185</v>
      </c>
    </row>
    <row r="19" spans="1:8" ht="15" customHeight="1">
      <c r="A19" s="21">
        <v>10</v>
      </c>
      <c r="B19" s="19" t="s">
        <v>55</v>
      </c>
      <c r="C19" s="69" t="s">
        <v>40</v>
      </c>
      <c r="D19" s="14" t="s">
        <v>64</v>
      </c>
      <c r="E19" s="16">
        <v>0.0013425925925925925</v>
      </c>
      <c r="F19" s="17">
        <v>57</v>
      </c>
      <c r="G19" s="3">
        <f t="shared" si="0"/>
        <v>0.0032986111111111107</v>
      </c>
      <c r="H19" s="8">
        <f t="shared" si="1"/>
        <v>0.004641203703703703</v>
      </c>
    </row>
    <row r="20" spans="1:8" ht="12.75">
      <c r="A20" s="22"/>
      <c r="B20" s="23"/>
      <c r="C20" s="24"/>
      <c r="D20" s="25"/>
      <c r="E20" s="26"/>
      <c r="F20" s="27"/>
      <c r="G20" s="28"/>
      <c r="H20" s="29"/>
    </row>
    <row r="22" spans="2:5" ht="14.25">
      <c r="B22" s="37" t="s">
        <v>33</v>
      </c>
      <c r="C22" s="65"/>
      <c r="D22" s="37"/>
      <c r="E22" s="37"/>
    </row>
    <row r="24" spans="2:6" ht="14.25">
      <c r="B24" s="37" t="s">
        <v>32</v>
      </c>
      <c r="C24" s="70" t="s">
        <v>65</v>
      </c>
      <c r="D24" s="71"/>
      <c r="E24" s="71"/>
      <c r="F24" s="71"/>
    </row>
  </sheetData>
  <sheetProtection/>
  <mergeCells count="7">
    <mergeCell ref="C24:F24"/>
    <mergeCell ref="A1:H1"/>
    <mergeCell ref="A2:H2"/>
    <mergeCell ref="A5:H5"/>
    <mergeCell ref="A7:H7"/>
    <mergeCell ref="A3:B3"/>
    <mergeCell ref="C3:H3"/>
  </mergeCells>
  <printOptions/>
  <pageMargins left="0.75" right="0.75" top="1" bottom="1" header="0.5" footer="0.5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SheetLayoutView="100" zoomScalePageLayoutView="0" workbookViewId="0" topLeftCell="A2">
      <selection activeCell="D20" sqref="D20"/>
    </sheetView>
  </sheetViews>
  <sheetFormatPr defaultColWidth="9.00390625" defaultRowHeight="12.75"/>
  <cols>
    <col min="1" max="1" width="3.75390625" style="0" customWidth="1"/>
    <col min="2" max="2" width="20.75390625" style="0" customWidth="1"/>
    <col min="3" max="3" width="20.75390625" style="64" customWidth="1"/>
    <col min="4" max="4" width="10.75390625" style="0" customWidth="1"/>
    <col min="5" max="8" width="12.75390625" style="0" customWidth="1"/>
    <col min="9" max="9" width="10.375" style="0" hidden="1" customWidth="1"/>
  </cols>
  <sheetData>
    <row r="1" spans="1:8" ht="50.25" customHeight="1">
      <c r="A1" s="72" t="s">
        <v>18</v>
      </c>
      <c r="B1" s="73"/>
      <c r="C1" s="73"/>
      <c r="D1" s="73"/>
      <c r="E1" s="73"/>
      <c r="F1" s="73"/>
      <c r="G1" s="73"/>
      <c r="H1" s="73"/>
    </row>
    <row r="2" spans="1:8" ht="57" customHeight="1" thickBot="1">
      <c r="A2" s="74" t="s">
        <v>19</v>
      </c>
      <c r="B2" s="73"/>
      <c r="C2" s="73"/>
      <c r="D2" s="73"/>
      <c r="E2" s="73"/>
      <c r="F2" s="73"/>
      <c r="G2" s="73"/>
      <c r="H2" s="73"/>
    </row>
    <row r="3" spans="1:8" ht="13.5" thickTop="1">
      <c r="A3" s="76" t="s">
        <v>20</v>
      </c>
      <c r="B3" s="77"/>
      <c r="C3" s="78" t="s">
        <v>21</v>
      </c>
      <c r="D3" s="77"/>
      <c r="E3" s="77"/>
      <c r="F3" s="77"/>
      <c r="G3" s="77"/>
      <c r="H3" s="77"/>
    </row>
    <row r="4" ht="9" customHeight="1"/>
    <row r="5" spans="1:8" ht="12.75">
      <c r="A5" s="73" t="s">
        <v>35</v>
      </c>
      <c r="B5" s="73"/>
      <c r="C5" s="73"/>
      <c r="D5" s="73"/>
      <c r="E5" s="73"/>
      <c r="F5" s="73"/>
      <c r="G5" s="73"/>
      <c r="H5" s="73"/>
    </row>
    <row r="6" ht="6.75" customHeight="1"/>
    <row r="7" spans="1:8" ht="14.25" customHeight="1">
      <c r="A7" s="75" t="s">
        <v>12</v>
      </c>
      <c r="B7" s="73"/>
      <c r="C7" s="73"/>
      <c r="D7" s="73"/>
      <c r="E7" s="73"/>
      <c r="F7" s="73"/>
      <c r="G7" s="73"/>
      <c r="H7" s="73"/>
    </row>
    <row r="8" spans="1:7" ht="11.25" customHeight="1">
      <c r="A8" s="4"/>
      <c r="F8" s="2" t="s">
        <v>7</v>
      </c>
      <c r="G8" s="10">
        <v>5.7870370370370366E-05</v>
      </c>
    </row>
    <row r="9" spans="1:8" ht="42.75" customHeight="1">
      <c r="A9" s="6" t="s">
        <v>9</v>
      </c>
      <c r="B9" s="5" t="s">
        <v>0</v>
      </c>
      <c r="C9" s="1" t="s">
        <v>1</v>
      </c>
      <c r="D9" s="1" t="s">
        <v>2</v>
      </c>
      <c r="E9" s="1" t="s">
        <v>3</v>
      </c>
      <c r="F9" s="1" t="s">
        <v>8</v>
      </c>
      <c r="G9" s="1" t="s">
        <v>4</v>
      </c>
      <c r="H9" s="1" t="s">
        <v>5</v>
      </c>
    </row>
    <row r="10" spans="1:8" ht="15" customHeight="1">
      <c r="A10" s="21">
        <v>1</v>
      </c>
      <c r="B10" s="20" t="s">
        <v>53</v>
      </c>
      <c r="C10" s="69" t="s">
        <v>49</v>
      </c>
      <c r="D10" s="15" t="s">
        <v>60</v>
      </c>
      <c r="E10" s="16">
        <v>0.0010300925925925926</v>
      </c>
      <c r="F10" s="17">
        <f>12</f>
        <v>12</v>
      </c>
      <c r="G10" s="3">
        <f aca="true" t="shared" si="0" ref="G10:G19">F10*$G$8</f>
        <v>0.0006944444444444444</v>
      </c>
      <c r="H10" s="7">
        <f aca="true" t="shared" si="1" ref="H10:H19">SUM(E10,G10)</f>
        <v>0.001724537037037037</v>
      </c>
    </row>
    <row r="11" spans="1:8" ht="15" customHeight="1">
      <c r="A11" s="21">
        <v>2</v>
      </c>
      <c r="B11" s="20" t="s">
        <v>54</v>
      </c>
      <c r="C11" s="69" t="s">
        <v>44</v>
      </c>
      <c r="D11" s="14" t="s">
        <v>62</v>
      </c>
      <c r="E11" s="16">
        <v>0.0012037037037037038</v>
      </c>
      <c r="F11" s="17">
        <f>4+11+2</f>
        <v>17</v>
      </c>
      <c r="G11" s="3">
        <f t="shared" si="0"/>
        <v>0.0009837962962962962</v>
      </c>
      <c r="H11" s="7">
        <f t="shared" si="1"/>
        <v>0.0021875</v>
      </c>
    </row>
    <row r="12" spans="1:8" ht="15" customHeight="1">
      <c r="A12" s="21">
        <v>3</v>
      </c>
      <c r="B12" s="20" t="s">
        <v>50</v>
      </c>
      <c r="C12" s="69" t="s">
        <v>51</v>
      </c>
      <c r="D12" s="15" t="s">
        <v>57</v>
      </c>
      <c r="E12" s="16">
        <v>0.0015046296296296294</v>
      </c>
      <c r="F12" s="17">
        <f>4+10+3</f>
        <v>17</v>
      </c>
      <c r="G12" s="3">
        <f t="shared" si="0"/>
        <v>0.0009837962962962962</v>
      </c>
      <c r="H12" s="7">
        <f t="shared" si="1"/>
        <v>0.0024884259259259256</v>
      </c>
    </row>
    <row r="13" spans="1:8" ht="15" customHeight="1">
      <c r="A13" s="21">
        <v>4</v>
      </c>
      <c r="B13" s="20" t="s">
        <v>38</v>
      </c>
      <c r="C13" s="69" t="s">
        <v>39</v>
      </c>
      <c r="D13" s="15" t="s">
        <v>58</v>
      </c>
      <c r="E13" s="16">
        <v>0.0012847222222222223</v>
      </c>
      <c r="F13" s="17">
        <f>3+15+3</f>
        <v>21</v>
      </c>
      <c r="G13" s="3">
        <f t="shared" si="0"/>
        <v>0.0012152777777777776</v>
      </c>
      <c r="H13" s="7">
        <f t="shared" si="1"/>
        <v>0.0024999999999999996</v>
      </c>
    </row>
    <row r="14" spans="1:8" ht="15" customHeight="1">
      <c r="A14" s="21">
        <v>5</v>
      </c>
      <c r="B14" s="20" t="s">
        <v>53</v>
      </c>
      <c r="C14" s="69" t="s">
        <v>45</v>
      </c>
      <c r="D14" s="14" t="s">
        <v>61</v>
      </c>
      <c r="E14" s="16">
        <v>0.0011574074074074073</v>
      </c>
      <c r="F14" s="17">
        <f>5+14+2+3</f>
        <v>24</v>
      </c>
      <c r="G14" s="3">
        <f t="shared" si="0"/>
        <v>0.0013888888888888887</v>
      </c>
      <c r="H14" s="7">
        <f t="shared" si="1"/>
        <v>0.002546296296296296</v>
      </c>
    </row>
    <row r="15" spans="1:8" ht="15" customHeight="1">
      <c r="A15" s="21">
        <v>6</v>
      </c>
      <c r="B15" s="20" t="s">
        <v>53</v>
      </c>
      <c r="C15" s="69" t="s">
        <v>47</v>
      </c>
      <c r="D15" s="14" t="s">
        <v>67</v>
      </c>
      <c r="E15" s="16">
        <v>0.001365740740740741</v>
      </c>
      <c r="F15" s="17">
        <f>12+13+3</f>
        <v>28</v>
      </c>
      <c r="G15" s="3">
        <f t="shared" si="0"/>
        <v>0.0016203703703703703</v>
      </c>
      <c r="H15" s="7">
        <f t="shared" si="1"/>
        <v>0.0029861111111111113</v>
      </c>
    </row>
    <row r="16" spans="1:8" ht="15" customHeight="1">
      <c r="A16" s="21">
        <v>7</v>
      </c>
      <c r="B16" s="20" t="s">
        <v>50</v>
      </c>
      <c r="C16" s="69" t="s">
        <v>52</v>
      </c>
      <c r="D16" s="14" t="s">
        <v>63</v>
      </c>
      <c r="E16" s="16">
        <v>0.0016666666666666668</v>
      </c>
      <c r="F16" s="17">
        <f>13+16+23+3</f>
        <v>55</v>
      </c>
      <c r="G16" s="3">
        <f t="shared" si="0"/>
        <v>0.00318287037037037</v>
      </c>
      <c r="H16" s="7">
        <f t="shared" si="1"/>
        <v>0.004849537037037037</v>
      </c>
    </row>
    <row r="17" spans="1:8" ht="15" customHeight="1">
      <c r="A17" s="21">
        <v>8</v>
      </c>
      <c r="B17" s="20" t="s">
        <v>38</v>
      </c>
      <c r="C17" s="69" t="s">
        <v>41</v>
      </c>
      <c r="D17" s="14" t="s">
        <v>56</v>
      </c>
      <c r="E17" s="16">
        <v>0.0017245370370370372</v>
      </c>
      <c r="F17" s="17">
        <f>35+18+1+3</f>
        <v>57</v>
      </c>
      <c r="G17" s="9">
        <f t="shared" si="0"/>
        <v>0.0032986111111111107</v>
      </c>
      <c r="H17" s="7">
        <f t="shared" si="1"/>
        <v>0.005023148148148148</v>
      </c>
    </row>
    <row r="18" spans="1:8" ht="15" customHeight="1">
      <c r="A18" s="21">
        <v>9</v>
      </c>
      <c r="B18" s="19" t="s">
        <v>55</v>
      </c>
      <c r="C18" s="69" t="s">
        <v>40</v>
      </c>
      <c r="D18" s="14" t="s">
        <v>64</v>
      </c>
      <c r="E18" s="16">
        <v>0.0012731481481481483</v>
      </c>
      <c r="F18" s="18">
        <f>33+39+7+6</f>
        <v>85</v>
      </c>
      <c r="G18" s="3">
        <f t="shared" si="0"/>
        <v>0.004918981481481481</v>
      </c>
      <c r="H18" s="8">
        <f t="shared" si="1"/>
        <v>0.006192129629629629</v>
      </c>
    </row>
    <row r="19" spans="1:8" ht="15" customHeight="1">
      <c r="A19" s="21">
        <v>10</v>
      </c>
      <c r="B19" s="20" t="s">
        <v>37</v>
      </c>
      <c r="C19" s="69" t="s">
        <v>36</v>
      </c>
      <c r="D19" s="14" t="s">
        <v>59</v>
      </c>
      <c r="E19" s="16">
        <v>0.002511574074074074</v>
      </c>
      <c r="F19" s="17">
        <f>25+53+3+4</f>
        <v>85</v>
      </c>
      <c r="G19" s="3">
        <f t="shared" si="0"/>
        <v>0.004918981481481481</v>
      </c>
      <c r="H19" s="8">
        <f t="shared" si="1"/>
        <v>0.007430555555555555</v>
      </c>
    </row>
    <row r="20" spans="1:8" ht="12.75">
      <c r="A20" s="22"/>
      <c r="B20" s="23"/>
      <c r="C20" s="24"/>
      <c r="D20" s="25"/>
      <c r="E20" s="26"/>
      <c r="F20" s="27"/>
      <c r="G20" s="28"/>
      <c r="H20" s="29"/>
    </row>
    <row r="22" spans="2:5" ht="14.25">
      <c r="B22" s="37" t="s">
        <v>33</v>
      </c>
      <c r="C22" s="65"/>
      <c r="D22" s="37"/>
      <c r="E22" s="37"/>
    </row>
    <row r="24" spans="2:6" ht="14.25">
      <c r="B24" s="37" t="s">
        <v>32</v>
      </c>
      <c r="C24" s="70" t="s">
        <v>34</v>
      </c>
      <c r="D24" s="71"/>
      <c r="E24" s="71"/>
      <c r="F24" s="71"/>
    </row>
    <row r="25" spans="2:5" ht="14.25">
      <c r="B25" s="37"/>
      <c r="C25" s="65"/>
      <c r="D25" s="37"/>
      <c r="E25" s="37"/>
    </row>
  </sheetData>
  <sheetProtection/>
  <mergeCells count="7">
    <mergeCell ref="C24:F24"/>
    <mergeCell ref="A1:H1"/>
    <mergeCell ref="A2:H2"/>
    <mergeCell ref="A7:H7"/>
    <mergeCell ref="A5:H5"/>
    <mergeCell ref="A3:B3"/>
    <mergeCell ref="C3:H3"/>
  </mergeCells>
  <printOptions/>
  <pageMargins left="0.5905511811023623" right="0.3937007874015748" top="0.3937007874015748" bottom="0.3937007874015748" header="0" footer="0"/>
  <pageSetup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C1">
      <selection activeCell="A4" sqref="A4:K4"/>
    </sheetView>
  </sheetViews>
  <sheetFormatPr defaultColWidth="9.00390625" defaultRowHeight="12.75"/>
  <cols>
    <col min="1" max="1" width="3.75390625" style="0" customWidth="1"/>
    <col min="2" max="2" width="20.75390625" style="0" customWidth="1"/>
    <col min="3" max="3" width="21.25390625" style="64" customWidth="1"/>
    <col min="4" max="4" width="13.125" style="0" customWidth="1"/>
    <col min="5" max="5" width="10.75390625" style="0" customWidth="1"/>
    <col min="6" max="8" width="12.75390625" style="0" customWidth="1"/>
    <col min="9" max="9" width="10.25390625" style="0" customWidth="1"/>
    <col min="10" max="10" width="11.125" style="0" customWidth="1"/>
  </cols>
  <sheetData>
    <row r="1" spans="1:11" ht="55.5" customHeight="1">
      <c r="A1" s="82" t="s">
        <v>18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63.75" customHeight="1" thickBot="1">
      <c r="A2" s="74" t="s">
        <v>19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13.5" customHeight="1" thickTop="1">
      <c r="A3" s="76" t="s">
        <v>20</v>
      </c>
      <c r="B3" s="77"/>
      <c r="C3" s="77"/>
      <c r="D3" s="77"/>
      <c r="E3" s="77"/>
      <c r="F3" s="77"/>
      <c r="G3" s="78" t="s">
        <v>74</v>
      </c>
      <c r="H3" s="77"/>
      <c r="I3" s="77"/>
      <c r="J3" s="77"/>
      <c r="K3" s="77"/>
    </row>
    <row r="4" spans="1:11" ht="65.25" customHeight="1">
      <c r="A4" s="80" t="s">
        <v>30</v>
      </c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1:11" ht="42.75" customHeight="1">
      <c r="A5" s="6" t="s">
        <v>9</v>
      </c>
      <c r="B5" s="5" t="s">
        <v>0</v>
      </c>
      <c r="C5" s="66" t="s">
        <v>17</v>
      </c>
      <c r="D5" s="46" t="s">
        <v>14</v>
      </c>
      <c r="E5" s="1" t="s">
        <v>2</v>
      </c>
      <c r="F5" s="1" t="s">
        <v>15</v>
      </c>
      <c r="G5" s="1" t="s">
        <v>16</v>
      </c>
      <c r="H5" s="1" t="s">
        <v>5</v>
      </c>
      <c r="I5" s="1" t="s">
        <v>6</v>
      </c>
      <c r="J5" s="6" t="s">
        <v>11</v>
      </c>
      <c r="K5" s="13" t="s">
        <v>10</v>
      </c>
    </row>
    <row r="6" spans="1:11" s="44" customFormat="1" ht="15" customHeight="1">
      <c r="A6" s="38">
        <v>1</v>
      </c>
      <c r="B6" s="20" t="s">
        <v>50</v>
      </c>
      <c r="C6" s="69" t="s">
        <v>51</v>
      </c>
      <c r="D6" s="15" t="s">
        <v>42</v>
      </c>
      <c r="E6" s="15" t="s">
        <v>57</v>
      </c>
      <c r="F6" s="39">
        <v>0.0011574074074074073</v>
      </c>
      <c r="G6" s="39">
        <v>0.002488425925925926</v>
      </c>
      <c r="H6" s="41">
        <f aca="true" t="shared" si="0" ref="H6:H15">SUM(F6,G6)</f>
        <v>0.0036458333333333334</v>
      </c>
      <c r="I6" s="40">
        <v>1</v>
      </c>
      <c r="J6" s="42">
        <f aca="true" t="shared" si="1" ref="J6:J15">H6*100/$H$6</f>
        <v>100</v>
      </c>
      <c r="K6" s="43">
        <v>1</v>
      </c>
    </row>
    <row r="7" spans="1:11" s="44" customFormat="1" ht="15" customHeight="1">
      <c r="A7" s="38">
        <v>2</v>
      </c>
      <c r="B7" s="20" t="s">
        <v>53</v>
      </c>
      <c r="C7" s="69" t="s">
        <v>49</v>
      </c>
      <c r="D7" s="14" t="s">
        <v>43</v>
      </c>
      <c r="E7" s="14" t="s">
        <v>60</v>
      </c>
      <c r="F7" s="39">
        <v>0.0021527777777777778</v>
      </c>
      <c r="G7" s="39">
        <v>0.0017245370370370372</v>
      </c>
      <c r="H7" s="41">
        <f t="shared" si="0"/>
        <v>0.003877314814814815</v>
      </c>
      <c r="I7" s="40">
        <v>2</v>
      </c>
      <c r="J7" s="42">
        <f t="shared" si="1"/>
        <v>106.34920634920636</v>
      </c>
      <c r="K7" s="43">
        <v>1</v>
      </c>
    </row>
    <row r="8" spans="1:11" s="44" customFormat="1" ht="15" customHeight="1">
      <c r="A8" s="38">
        <v>3</v>
      </c>
      <c r="B8" s="20" t="s">
        <v>38</v>
      </c>
      <c r="C8" s="69" t="s">
        <v>39</v>
      </c>
      <c r="D8" s="15" t="s">
        <v>43</v>
      </c>
      <c r="E8" s="15" t="s">
        <v>69</v>
      </c>
      <c r="F8" s="39">
        <v>0.0017939814814814815</v>
      </c>
      <c r="G8" s="39">
        <v>0.0025</v>
      </c>
      <c r="H8" s="41">
        <f t="shared" si="0"/>
        <v>0.004293981481481482</v>
      </c>
      <c r="I8" s="40">
        <v>3</v>
      </c>
      <c r="J8" s="42">
        <f t="shared" si="1"/>
        <v>117.77777777777779</v>
      </c>
      <c r="K8" s="43">
        <v>2</v>
      </c>
    </row>
    <row r="9" spans="1:11" s="44" customFormat="1" ht="15" customHeight="1">
      <c r="A9" s="38">
        <v>4</v>
      </c>
      <c r="B9" s="20" t="s">
        <v>54</v>
      </c>
      <c r="C9" s="69" t="s">
        <v>44</v>
      </c>
      <c r="D9" s="15" t="s">
        <v>43</v>
      </c>
      <c r="E9" s="15" t="s">
        <v>70</v>
      </c>
      <c r="F9" s="39">
        <v>0.0022800925925925927</v>
      </c>
      <c r="G9" s="39">
        <v>0.0021875</v>
      </c>
      <c r="H9" s="7">
        <f t="shared" si="0"/>
        <v>0.0044675925925925924</v>
      </c>
      <c r="I9" s="40">
        <v>4</v>
      </c>
      <c r="J9" s="42">
        <f t="shared" si="1"/>
        <v>122.53968253968253</v>
      </c>
      <c r="K9" s="43">
        <v>2</v>
      </c>
    </row>
    <row r="10" spans="1:11" s="44" customFormat="1" ht="15" customHeight="1">
      <c r="A10" s="45">
        <v>5</v>
      </c>
      <c r="B10" s="20" t="s">
        <v>53</v>
      </c>
      <c r="C10" s="69" t="s">
        <v>45</v>
      </c>
      <c r="D10" s="14" t="s">
        <v>46</v>
      </c>
      <c r="E10" s="14" t="s">
        <v>61</v>
      </c>
      <c r="F10" s="39">
        <v>0.0022569444444444447</v>
      </c>
      <c r="G10" s="39">
        <v>0.002546296296296296</v>
      </c>
      <c r="H10" s="41">
        <f t="shared" si="0"/>
        <v>0.004803240740740741</v>
      </c>
      <c r="I10" s="40">
        <v>5</v>
      </c>
      <c r="J10" s="42">
        <f t="shared" si="1"/>
        <v>131.74603174603175</v>
      </c>
      <c r="K10" s="43">
        <v>3</v>
      </c>
    </row>
    <row r="11" spans="1:11" s="44" customFormat="1" ht="15" customHeight="1">
      <c r="A11" s="38">
        <v>6</v>
      </c>
      <c r="B11" s="20" t="s">
        <v>53</v>
      </c>
      <c r="C11" s="69" t="s">
        <v>47</v>
      </c>
      <c r="D11" s="14" t="s">
        <v>43</v>
      </c>
      <c r="E11" s="14" t="s">
        <v>67</v>
      </c>
      <c r="F11" s="39">
        <v>0.0022569444444444447</v>
      </c>
      <c r="G11" s="39">
        <v>0.0029861111111111113</v>
      </c>
      <c r="H11" s="7">
        <f t="shared" si="0"/>
        <v>0.005243055555555556</v>
      </c>
      <c r="I11" s="40">
        <v>6</v>
      </c>
      <c r="J11" s="42">
        <f t="shared" si="1"/>
        <v>143.80952380952382</v>
      </c>
      <c r="K11" s="43">
        <v>3</v>
      </c>
    </row>
    <row r="12" spans="1:11" s="44" customFormat="1" ht="15" customHeight="1">
      <c r="A12" s="45">
        <v>7</v>
      </c>
      <c r="B12" s="20" t="s">
        <v>38</v>
      </c>
      <c r="C12" s="69" t="s">
        <v>41</v>
      </c>
      <c r="D12" s="14" t="s">
        <v>42</v>
      </c>
      <c r="E12" s="14" t="s">
        <v>56</v>
      </c>
      <c r="F12" s="39">
        <v>0.0025578703703703705</v>
      </c>
      <c r="G12" s="39">
        <v>0.005023148148148148</v>
      </c>
      <c r="H12" s="41">
        <f t="shared" si="0"/>
        <v>0.007581018518518518</v>
      </c>
      <c r="I12" s="40">
        <v>7</v>
      </c>
      <c r="J12" s="42">
        <f t="shared" si="1"/>
        <v>207.93650793650792</v>
      </c>
      <c r="K12" s="43" t="s">
        <v>73</v>
      </c>
    </row>
    <row r="13" spans="1:11" s="44" customFormat="1" ht="15" customHeight="1">
      <c r="A13" s="38">
        <v>8</v>
      </c>
      <c r="B13" s="20" t="s">
        <v>50</v>
      </c>
      <c r="C13" s="69" t="s">
        <v>52</v>
      </c>
      <c r="D13" s="14" t="s">
        <v>42</v>
      </c>
      <c r="E13" s="14" t="s">
        <v>63</v>
      </c>
      <c r="F13" s="39">
        <v>0.002997685185185185</v>
      </c>
      <c r="G13" s="39">
        <v>0.004849537037037037</v>
      </c>
      <c r="H13" s="7">
        <f t="shared" si="0"/>
        <v>0.00784722222222222</v>
      </c>
      <c r="I13" s="40">
        <v>8</v>
      </c>
      <c r="J13" s="42">
        <f t="shared" si="1"/>
        <v>215.2380952380952</v>
      </c>
      <c r="K13" s="43" t="s">
        <v>73</v>
      </c>
    </row>
    <row r="14" spans="1:11" ht="15" customHeight="1">
      <c r="A14" s="38">
        <v>9</v>
      </c>
      <c r="B14" s="20" t="s">
        <v>37</v>
      </c>
      <c r="C14" s="69" t="s">
        <v>36</v>
      </c>
      <c r="D14" s="14" t="s">
        <v>42</v>
      </c>
      <c r="E14" s="14" t="s">
        <v>71</v>
      </c>
      <c r="F14" s="39">
        <v>0.002002314814814815</v>
      </c>
      <c r="G14" s="39">
        <v>0.007430555555555555</v>
      </c>
      <c r="H14" s="41">
        <f t="shared" si="0"/>
        <v>0.00943287037037037</v>
      </c>
      <c r="I14" s="17">
        <v>9</v>
      </c>
      <c r="J14" s="11">
        <f t="shared" si="1"/>
        <v>258.73015873015873</v>
      </c>
      <c r="K14" s="21" t="s">
        <v>73</v>
      </c>
    </row>
    <row r="15" spans="1:11" ht="15" customHeight="1">
      <c r="A15" s="45">
        <v>10</v>
      </c>
      <c r="B15" s="19" t="s">
        <v>55</v>
      </c>
      <c r="C15" s="69" t="s">
        <v>40</v>
      </c>
      <c r="D15" s="14" t="s">
        <v>42</v>
      </c>
      <c r="E15" s="14" t="s">
        <v>72</v>
      </c>
      <c r="F15" s="39">
        <v>0.004641203703703704</v>
      </c>
      <c r="G15" s="39">
        <v>0.00619212962962963</v>
      </c>
      <c r="H15" s="47">
        <f t="shared" si="0"/>
        <v>0.010833333333333334</v>
      </c>
      <c r="I15" s="17">
        <v>10</v>
      </c>
      <c r="J15" s="11">
        <f t="shared" si="1"/>
        <v>297.14285714285717</v>
      </c>
      <c r="K15" s="21" t="s">
        <v>73</v>
      </c>
    </row>
    <row r="16" spans="1:11" ht="9.75" customHeight="1">
      <c r="A16" s="59"/>
      <c r="B16" s="60"/>
      <c r="C16" s="24"/>
      <c r="D16" s="25"/>
      <c r="E16" s="25"/>
      <c r="F16" s="61"/>
      <c r="G16" s="61"/>
      <c r="H16" s="62"/>
      <c r="I16" s="27"/>
      <c r="J16" s="30"/>
      <c r="K16" s="63"/>
    </row>
    <row r="17" spans="1:17" ht="15.75">
      <c r="A17" s="51"/>
      <c r="B17" s="52"/>
      <c r="C17" s="79" t="s">
        <v>22</v>
      </c>
      <c r="D17" s="71"/>
      <c r="E17" s="25" t="s">
        <v>68</v>
      </c>
      <c r="F17" s="25"/>
      <c r="G17" s="54"/>
      <c r="H17" s="54"/>
      <c r="I17" s="54"/>
      <c r="J17" s="54"/>
      <c r="K17" s="54"/>
      <c r="L17" s="54"/>
      <c r="M17" s="54"/>
      <c r="N17" s="54"/>
      <c r="O17" s="55"/>
      <c r="P17" s="51"/>
      <c r="Q17" s="31"/>
    </row>
    <row r="18" spans="1:17" ht="10.5" customHeight="1">
      <c r="A18" s="51"/>
      <c r="B18" s="56"/>
      <c r="C18" s="67"/>
      <c r="D18" s="53"/>
      <c r="E18" s="25"/>
      <c r="F18" s="25"/>
      <c r="G18" s="54"/>
      <c r="H18" s="54"/>
      <c r="I18" s="54"/>
      <c r="J18" s="54"/>
      <c r="K18" s="54"/>
      <c r="L18" s="54"/>
      <c r="M18" s="54"/>
      <c r="N18" s="54"/>
      <c r="O18" s="55"/>
      <c r="P18" s="51"/>
      <c r="Q18" s="31"/>
    </row>
    <row r="19" spans="1:11" ht="15">
      <c r="A19" s="48"/>
      <c r="B19" s="12" t="s">
        <v>23</v>
      </c>
      <c r="C19" s="68"/>
      <c r="D19" s="32"/>
      <c r="E19" s="33"/>
      <c r="F19" s="34"/>
      <c r="G19" s="35"/>
      <c r="H19" s="27"/>
      <c r="I19" s="30"/>
      <c r="J19" s="31">
        <v>108</v>
      </c>
      <c r="K19" t="s">
        <v>24</v>
      </c>
    </row>
    <row r="20" spans="1:11" ht="15">
      <c r="A20" s="48"/>
      <c r="B20" s="57" t="s">
        <v>25</v>
      </c>
      <c r="C20" s="68"/>
      <c r="D20" s="32"/>
      <c r="E20" s="33"/>
      <c r="F20" s="34"/>
      <c r="G20" s="35"/>
      <c r="H20" s="27"/>
      <c r="I20" s="30"/>
      <c r="J20" s="58">
        <v>126</v>
      </c>
      <c r="K20" s="50" t="s">
        <v>24</v>
      </c>
    </row>
    <row r="21" spans="1:11" ht="15">
      <c r="A21" s="48"/>
      <c r="B21" s="49" t="s">
        <v>26</v>
      </c>
      <c r="D21" s="50"/>
      <c r="E21" s="50"/>
      <c r="F21" s="50"/>
      <c r="G21" s="50"/>
      <c r="H21" s="50"/>
      <c r="I21" s="30"/>
      <c r="J21" s="31">
        <v>162</v>
      </c>
      <c r="K21" t="s">
        <v>24</v>
      </c>
    </row>
    <row r="23" spans="2:5" ht="14.25">
      <c r="B23" s="36" t="s">
        <v>27</v>
      </c>
      <c r="C23" s="65"/>
      <c r="D23" s="37"/>
      <c r="E23" s="37"/>
    </row>
    <row r="24" spans="2:5" ht="14.25">
      <c r="B24" s="36"/>
      <c r="C24" s="65"/>
      <c r="D24" s="37"/>
      <c r="E24" s="37"/>
    </row>
    <row r="25" spans="2:5" ht="14.25">
      <c r="B25" s="37" t="s">
        <v>28</v>
      </c>
      <c r="C25" s="65"/>
      <c r="D25" s="37"/>
      <c r="E25" s="37"/>
    </row>
    <row r="26" spans="2:5" ht="14.25">
      <c r="B26" s="37"/>
      <c r="C26" s="65"/>
      <c r="D26" s="37"/>
      <c r="E26" s="37"/>
    </row>
    <row r="27" spans="2:5" ht="14.25">
      <c r="B27" s="37" t="s">
        <v>29</v>
      </c>
      <c r="C27" s="65"/>
      <c r="D27" s="37"/>
      <c r="E27" s="37"/>
    </row>
  </sheetData>
  <sheetProtection/>
  <mergeCells count="6">
    <mergeCell ref="C17:D17"/>
    <mergeCell ref="A4:K4"/>
    <mergeCell ref="A3:F3"/>
    <mergeCell ref="G3:K3"/>
    <mergeCell ref="A1:K1"/>
    <mergeCell ref="A2:K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  <ignoredErrors>
    <ignoredError sqref="D6:D15 E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Ильгизяр</dc:creator>
  <cp:keywords/>
  <dc:description/>
  <cp:lastModifiedBy>Романов</cp:lastModifiedBy>
  <cp:lastPrinted>2012-09-23T10:14:11Z</cp:lastPrinted>
  <dcterms:created xsi:type="dcterms:W3CDTF">2011-06-24T15:14:53Z</dcterms:created>
  <dcterms:modified xsi:type="dcterms:W3CDTF">2012-09-27T13:09:59Z</dcterms:modified>
  <cp:category/>
  <cp:version/>
  <cp:contentType/>
  <cp:contentStatus/>
</cp:coreProperties>
</file>