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firstSheet="1" activeTab="1"/>
  </bookViews>
  <sheets>
    <sheet name="Итоговый-Абсол" sheetId="1" r:id="rId1"/>
    <sheet name="Итоговый " sheetId="2" r:id="rId2"/>
    <sheet name="Сводный " sheetId="3" r:id="rId3"/>
    <sheet name="Судья1" sheetId="4" r:id="rId4"/>
    <sheet name="Судья2" sheetId="5" r:id="rId5"/>
    <sheet name="Судья3" sheetId="6" r:id="rId6"/>
    <sheet name="Судья4" sheetId="7" r:id="rId7"/>
    <sheet name="Судья5" sheetId="8" r:id="rId8"/>
  </sheets>
  <externalReferences>
    <externalReference r:id="rId11"/>
  </externalReferences>
  <definedNames>
    <definedName name="М10" localSheetId="2">'Сводный '!#REF!</definedName>
    <definedName name="М10">'[1]Сводный 4кс'!#REF!</definedName>
    <definedName name="_xlnm.Print_Area" localSheetId="2">'Сводный '!$A$1:$AN$27</definedName>
    <definedName name="_xlnm.Print_Area" localSheetId="4">'Судья2'!$A$1:$O$26</definedName>
    <definedName name="С">#REF!</definedName>
    <definedName name="судья" localSheetId="2">'Сводный '!#REF!</definedName>
    <definedName name="судья">'[1]Сводный 4кс'!#REF!</definedName>
  </definedNames>
  <calcPr fullCalcOnLoad="1"/>
</workbook>
</file>

<file path=xl/sharedStrings.xml><?xml version="1.0" encoding="utf-8"?>
<sst xmlns="http://schemas.openxmlformats.org/spreadsheetml/2006/main" count="465" uniqueCount="123">
  <si>
    <t xml:space="preserve"> </t>
  </si>
  <si>
    <t>Ранг соревнований</t>
  </si>
  <si>
    <t>Показатель</t>
  </si>
  <si>
    <t>Сложность</t>
  </si>
  <si>
    <t>№  п/п</t>
  </si>
  <si>
    <t>КС</t>
  </si>
  <si>
    <t>Сроки</t>
  </si>
  <si>
    <t>Место</t>
  </si>
  <si>
    <t>Список судей: ФИО, город, суд. звание / спортив. звание</t>
  </si>
  <si>
    <t>Новизна</t>
  </si>
  <si>
    <t>СУДЕЙСКИЙ ПРОТОКОЛ</t>
  </si>
  <si>
    <t>к.с. заявл.</t>
  </si>
  <si>
    <t>к.с.</t>
  </si>
  <si>
    <t>Итого</t>
  </si>
  <si>
    <t>Комментарии</t>
  </si>
  <si>
    <t>СВОДНЫЙ  ПРОТОКОЛ  СУДЕЙ СК по ПОКАЗАТЕЛЯМ</t>
  </si>
  <si>
    <t>С</t>
  </si>
  <si>
    <t>НВ</t>
  </si>
  <si>
    <t>Б</t>
  </si>
  <si>
    <t>Н</t>
  </si>
  <si>
    <t>П</t>
  </si>
  <si>
    <t>Зам. Гл. судьи по виду</t>
  </si>
  <si>
    <t xml:space="preserve">     Секретарь СК по виду</t>
  </si>
  <si>
    <t xml:space="preserve">                                   ИТОГОВЫЙ  ПРОТОКОЛ   СУДЕЙСТВА </t>
  </si>
  <si>
    <t>Безопасность</t>
  </si>
  <si>
    <t>Напряжен-ность</t>
  </si>
  <si>
    <t>Полезность</t>
  </si>
  <si>
    <t>Суммарный рез-т (R)   (фор-ла (2)</t>
  </si>
  <si>
    <t>Зам. Гл. судьи по виду    СРК / МС</t>
  </si>
  <si>
    <t xml:space="preserve">Секретарь СК по виду    СпС / МС </t>
  </si>
  <si>
    <t xml:space="preserve"> ____________________________ (П. Величко)</t>
  </si>
  <si>
    <t>ТУРИСТСКО-СПОРТИВНЫЙ СОЮЗ РОССИИ
ФЕДЕРАЦИЯ СПОРТИВНОГО ТУРИЗМА  - ОБЪЕДИНЕНИЕ ТУРИСТОВ г. МОСКВЫ</t>
  </si>
  <si>
    <t>Маршрут (регион)</t>
  </si>
  <si>
    <t>Дисциплина:</t>
  </si>
  <si>
    <t>Класс</t>
  </si>
  <si>
    <t xml:space="preserve">Маршрут лыжный   </t>
  </si>
  <si>
    <t>Вид программы</t>
  </si>
  <si>
    <t xml:space="preserve">ФИО руководителя группы (город) </t>
  </si>
  <si>
    <t>Сложность, Новизна, Безопасность, Напряженность, Полезность</t>
  </si>
  <si>
    <t>Форма 5</t>
  </si>
  <si>
    <t>Форма 6</t>
  </si>
  <si>
    <t>Форма 7</t>
  </si>
  <si>
    <t>к.с. заяв</t>
  </si>
  <si>
    <t xml:space="preserve">VI </t>
  </si>
  <si>
    <t>Васильев Михаил Юрьевич (г. Москва)</t>
  </si>
  <si>
    <t>22.02-13.03 2008</t>
  </si>
  <si>
    <t>Гл. судья соревнований   МС</t>
  </si>
  <si>
    <t>_____________________________</t>
  </si>
  <si>
    <t>Место Абсолютный класс</t>
  </si>
  <si>
    <t>Чемпионат ФСТ-ОТМ сезон 2009-10 г.г.</t>
  </si>
  <si>
    <r>
      <t xml:space="preserve">Спортивные маршруты 3-6 к.с.- </t>
    </r>
    <r>
      <rPr>
        <b/>
        <sz val="12"/>
        <color indexed="10"/>
        <rFont val="Arial Cyr"/>
        <family val="0"/>
      </rPr>
      <t>Абсолютный класс</t>
    </r>
  </si>
  <si>
    <t xml:space="preserve"> ____________________________ (_______________)</t>
  </si>
  <si>
    <t xml:space="preserve">Среднее значение рез-ов СК по показателям формула  (1).                   Без коррекции </t>
  </si>
  <si>
    <t xml:space="preserve">Среднее значение рез-ов СК по показателям формула  (1).                   С коррекцией </t>
  </si>
  <si>
    <t>n=</t>
  </si>
  <si>
    <t>мин</t>
  </si>
  <si>
    <t>макс</t>
  </si>
  <si>
    <t>итог</t>
  </si>
  <si>
    <t>n-2=</t>
  </si>
  <si>
    <t>Класс:  ТСМ   III - VI к.с.</t>
  </si>
  <si>
    <t>Северная Бурятия</t>
  </si>
  <si>
    <t xml:space="preserve">Маршрут велосипедный   </t>
  </si>
  <si>
    <t>Спортивные маршруты 4-6 к.с.</t>
  </si>
  <si>
    <t>ТУРИСТСКО-СПОРТИВНЫЙ СОЮЗ РОССИИ</t>
  </si>
  <si>
    <t xml:space="preserve">Зам. Гл. судьи по виду    </t>
  </si>
  <si>
    <t xml:space="preserve">Секретарь СК по виду    </t>
  </si>
  <si>
    <t>Кавказ</t>
  </si>
  <si>
    <t>Средняя Азия</t>
  </si>
  <si>
    <t>26.04-9.05</t>
  </si>
  <si>
    <t>03.08-23.08</t>
  </si>
  <si>
    <t>04.09-19.09</t>
  </si>
  <si>
    <r>
      <t>(</t>
    </r>
    <r>
      <rPr>
        <b/>
        <sz val="10"/>
        <rFont val="Times New Roman"/>
        <family val="1"/>
      </rPr>
      <t>С</t>
    </r>
    <r>
      <rPr>
        <sz val="10"/>
        <rFont val="Times New Roman"/>
        <family val="1"/>
      </rPr>
      <t>)</t>
    </r>
  </si>
  <si>
    <r>
      <t xml:space="preserve"> (</t>
    </r>
    <r>
      <rPr>
        <b/>
        <sz val="10"/>
        <rFont val="Times New Roman"/>
        <family val="1"/>
      </rPr>
      <t>Б</t>
    </r>
    <r>
      <rPr>
        <sz val="10"/>
        <rFont val="Times New Roman"/>
        <family val="1"/>
      </rPr>
      <t>)</t>
    </r>
  </si>
  <si>
    <r>
      <t>(</t>
    </r>
    <r>
      <rPr>
        <b/>
        <sz val="10"/>
        <rFont val="Times New Roman"/>
        <family val="1"/>
      </rPr>
      <t>Н</t>
    </r>
    <r>
      <rPr>
        <sz val="10"/>
        <rFont val="Times New Roman"/>
        <family val="1"/>
      </rPr>
      <t>)</t>
    </r>
  </si>
  <si>
    <r>
      <t xml:space="preserve">      (</t>
    </r>
    <r>
      <rPr>
        <b/>
        <sz val="10"/>
        <rFont val="Times New Roman"/>
        <family val="1"/>
      </rPr>
      <t>П</t>
    </r>
    <r>
      <rPr>
        <sz val="10"/>
        <rFont val="Times New Roman"/>
        <family val="1"/>
      </rPr>
      <t>)</t>
    </r>
  </si>
  <si>
    <r>
      <t xml:space="preserve">   </t>
    </r>
    <r>
      <rPr>
        <sz val="10"/>
        <rFont val="Times New Roman"/>
        <family val="1"/>
      </rPr>
      <t xml:space="preserve"> (</t>
    </r>
    <r>
      <rPr>
        <b/>
        <sz val="10"/>
        <rFont val="Times New Roman"/>
        <family val="1"/>
      </rPr>
      <t>НВ</t>
    </r>
    <r>
      <rPr>
        <sz val="10"/>
        <rFont val="Times New Roman"/>
        <family val="1"/>
      </rPr>
      <t>)</t>
    </r>
  </si>
  <si>
    <t xml:space="preserve">ФИО                          руководителя группы (город) </t>
  </si>
  <si>
    <t>Маршрут                           (регион)</t>
  </si>
  <si>
    <t>ПРИМЕЧАНИЯ</t>
  </si>
  <si>
    <r>
      <t xml:space="preserve"> (</t>
    </r>
    <r>
      <rPr>
        <b/>
        <sz val="10"/>
        <rFont val="Times New Roman"/>
        <family val="1"/>
      </rPr>
      <t>НВ</t>
    </r>
    <r>
      <rPr>
        <sz val="10"/>
        <rFont val="Times New Roman"/>
        <family val="1"/>
      </rPr>
      <t>)</t>
    </r>
  </si>
  <si>
    <r>
      <t xml:space="preserve"> (</t>
    </r>
    <r>
      <rPr>
        <b/>
        <sz val="10"/>
        <rFont val="Times New Roman"/>
        <family val="1"/>
      </rPr>
      <t>П</t>
    </r>
    <r>
      <rPr>
        <sz val="10"/>
        <rFont val="Times New Roman"/>
        <family val="1"/>
      </rPr>
      <t>)</t>
    </r>
  </si>
  <si>
    <r>
      <t>ФИО</t>
    </r>
    <r>
      <rPr>
        <sz val="12"/>
        <rFont val="Times New Roman"/>
        <family val="1"/>
      </rPr>
      <t>, судейская категория                        Ибатулин  П.И.  (Екатеринбург, СС, КМС)</t>
    </r>
  </si>
  <si>
    <r>
      <t>ФИО</t>
    </r>
    <r>
      <rPr>
        <sz val="12"/>
        <rFont val="Times New Roman"/>
        <family val="1"/>
      </rPr>
      <t>, судейская категория                       Емельянов С.А.   (Москва, СРК, МС)</t>
    </r>
  </si>
  <si>
    <t>Ибатулин  П.И.</t>
  </si>
  <si>
    <t>Подпись судьи</t>
  </si>
  <si>
    <t xml:space="preserve">Емельянов С.А. </t>
  </si>
  <si>
    <t xml:space="preserve">Судья:     3 Ибатуллин П.И.           </t>
  </si>
  <si>
    <t xml:space="preserve">Судья:     2 Емельянов С.А.           </t>
  </si>
  <si>
    <t>Галеева А.Ш. (Казань)</t>
  </si>
  <si>
    <t>10.08-30.08.2010</t>
  </si>
  <si>
    <t>Клеин В. (Екатеринбург)</t>
  </si>
  <si>
    <t>Королёв А. Ю. (Пермь)</t>
  </si>
  <si>
    <t>Кунь-Лунь и Тибет</t>
  </si>
  <si>
    <t>Пантюшков А.М. (Днепропетровск)</t>
  </si>
  <si>
    <t>28.07-16.08.2010</t>
  </si>
  <si>
    <t>Романов Д. А. (Москва)</t>
  </si>
  <si>
    <t>Прибайкалье</t>
  </si>
  <si>
    <t>5 с эл.6</t>
  </si>
  <si>
    <t>Томас И.А. (Новосибирск)</t>
  </si>
  <si>
    <t>27.07-14.08.2009</t>
  </si>
  <si>
    <t>Фефелов А.В. (Раменское)</t>
  </si>
  <si>
    <t>20.07-14.08.2009</t>
  </si>
  <si>
    <t>Исаков Л.В.</t>
  </si>
  <si>
    <t>Боголюбов Д.</t>
  </si>
  <si>
    <t>Красивый таежный маршрут, респект за катамаран)))</t>
  </si>
  <si>
    <t>Красивый классический 5-ный маршрут</t>
  </si>
  <si>
    <t>это не велосипедная 6 кс, сказал бы комби</t>
  </si>
  <si>
    <t>Это 4-ка</t>
  </si>
  <si>
    <t>Много пешки с велосипедом и это в Средней Азии</t>
  </si>
  <si>
    <t>В моем понимании это ВЕЛОСИПЕДНАЯ 6 к.с.</t>
  </si>
  <si>
    <t xml:space="preserve">Певцов Д.В., Днепропетровск, КМС                                                                                                                                                                                                                                                                                                           Емельянов С.А., Москва, КМС,                                                                                                                                                                                                            Ибатуллин П.И., Екатеринбург, 1Р,                                                                                                                                                                                                                                                 Исаков Л.В., Москва, 1Р,                                                                                                                                                                                                                                       Боголюбов Д., Москва , КМС          </t>
  </si>
  <si>
    <t>Международный чемпионат сезон 2009-10 г.г.</t>
  </si>
  <si>
    <t>Певцов Д.В.</t>
  </si>
  <si>
    <r>
      <t>ФИО</t>
    </r>
    <r>
      <rPr>
        <sz val="12"/>
        <rFont val="Times New Roman"/>
        <family val="1"/>
      </rPr>
      <t>, судейская категория                       Певцов Д.В.   (Москва, 1 СК, КМС)</t>
    </r>
  </si>
  <si>
    <t xml:space="preserve">Список судей: ФИО, город, суд. звание / спортив. Звание          Певцов Д.В., Днепропетровск, КМС                                                                                                                                                                                                                                                                                                           Емельянов С.А., Москва, КМС,    Ибатуллин П.И., Екатеринбург, 1Р,                                                                                                                                                                                                                                                 Исаков Л.В., Москва, 1Р,   Боголюбов Д., Москва , КМС       </t>
  </si>
  <si>
    <t>Боголюбов Д.В.</t>
  </si>
  <si>
    <r>
      <t>ФИО</t>
    </r>
    <r>
      <rPr>
        <sz val="12"/>
        <rFont val="Times New Roman"/>
        <family val="1"/>
      </rPr>
      <t xml:space="preserve">, судейская категория                       Исаков Л.В.   (Москва, СС, 1Р)       </t>
    </r>
  </si>
  <si>
    <r>
      <t>ФИО</t>
    </r>
    <r>
      <rPr>
        <sz val="12"/>
        <rFont val="Times New Roman"/>
        <family val="1"/>
      </rPr>
      <t>, судейская категория                       Боголюбов Д.    (Москва, СРК, КМС)</t>
    </r>
  </si>
  <si>
    <t xml:space="preserve">Судья:     1  Певцов Д.в.           </t>
  </si>
  <si>
    <t xml:space="preserve">Судья:     4 Исаков Л.В.          </t>
  </si>
  <si>
    <t xml:space="preserve">Судья:     5 Боголюбов Д.В..          </t>
  </si>
  <si>
    <t>Емельянов С.А.</t>
  </si>
  <si>
    <t>Международный чемпионат  сезон 2009-10 г.г.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</si>
</sst>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\$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;[Red]0"/>
    <numFmt numFmtId="178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b/>
      <sz val="8"/>
      <name val="Arial"/>
      <family val="2"/>
    </font>
    <font>
      <b/>
      <sz val="11"/>
      <name val="Arial Cyr"/>
      <family val="2"/>
    </font>
    <font>
      <b/>
      <sz val="12"/>
      <color indexed="10"/>
      <name val="Arial Cyr"/>
      <family val="0"/>
    </font>
    <font>
      <b/>
      <sz val="8"/>
      <name val="Arial Cyr"/>
      <family val="0"/>
    </font>
    <font>
      <sz val="12"/>
      <color indexed="10"/>
      <name val="Arial Cyr"/>
      <family val="0"/>
    </font>
    <font>
      <b/>
      <sz val="14"/>
      <name val="Arial"/>
      <family val="2"/>
    </font>
    <font>
      <b/>
      <sz val="14"/>
      <color indexed="10"/>
      <name val="Arial Cyr"/>
      <family val="0"/>
    </font>
    <font>
      <sz val="11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left" wrapText="1" indent="2"/>
    </xf>
    <xf numFmtId="0" fontId="0" fillId="0" borderId="0" xfId="0" applyBorder="1" applyAlignment="1">
      <alignment horizontal="left" indent="2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172" fontId="0" fillId="0" borderId="3" xfId="0" applyNumberFormat="1" applyBorder="1" applyAlignment="1">
      <alignment horizontal="center" vertical="top" textRotation="90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2" xfId="0" applyFont="1" applyBorder="1" applyAlignment="1">
      <alignment horizontal="center" vertical="center" textRotation="90" wrapText="1"/>
    </xf>
    <xf numFmtId="2" fontId="9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1" fontId="0" fillId="0" borderId="3" xfId="0" applyNumberFormat="1" applyFont="1" applyBorder="1" applyAlignment="1">
      <alignment horizontal="center" vertical="top" textRotation="90"/>
    </xf>
    <xf numFmtId="1" fontId="0" fillId="0" borderId="4" xfId="0" applyNumberFormat="1" applyFont="1" applyBorder="1" applyAlignment="1">
      <alignment horizontal="center" vertical="top" textRotation="90"/>
    </xf>
    <xf numFmtId="1" fontId="0" fillId="0" borderId="5" xfId="0" applyNumberFormat="1" applyFont="1" applyBorder="1" applyAlignment="1">
      <alignment horizontal="center" vertical="top" textRotation="90"/>
    </xf>
    <xf numFmtId="0" fontId="0" fillId="0" borderId="0" xfId="0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9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3" xfId="0" applyNumberFormat="1" applyBorder="1" applyAlignment="1">
      <alignment horizontal="right" vertical="center"/>
    </xf>
    <xf numFmtId="0" fontId="9" fillId="0" borderId="1" xfId="0" applyFont="1" applyBorder="1" applyAlignment="1">
      <alignment horizontal="center" vertical="center" textRotation="90" wrapText="1"/>
    </xf>
    <xf numFmtId="172" fontId="0" fillId="0" borderId="11" xfId="0" applyNumberFormat="1" applyBorder="1" applyAlignment="1">
      <alignment horizontal="right" vertical="center"/>
    </xf>
    <xf numFmtId="172" fontId="13" fillId="0" borderId="12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72" fontId="0" fillId="0" borderId="14" xfId="0" applyNumberFormat="1" applyBorder="1" applyAlignment="1">
      <alignment horizontal="right" vertical="center"/>
    </xf>
    <xf numFmtId="172" fontId="0" fillId="0" borderId="15" xfId="0" applyNumberFormat="1" applyBorder="1" applyAlignment="1">
      <alignment horizontal="right" vertical="center"/>
    </xf>
    <xf numFmtId="172" fontId="13" fillId="0" borderId="16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172" fontId="0" fillId="0" borderId="5" xfId="0" applyNumberFormat="1" applyBorder="1" applyAlignment="1">
      <alignment horizontal="center" vertical="top" textRotation="90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172" fontId="0" fillId="0" borderId="18" xfId="0" applyNumberForma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172" fontId="0" fillId="0" borderId="19" xfId="0" applyNumberForma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172" fontId="0" fillId="0" borderId="22" xfId="0" applyNumberFormat="1" applyBorder="1" applyAlignment="1">
      <alignment horizontal="right" vertical="center"/>
    </xf>
    <xf numFmtId="0" fontId="11" fillId="0" borderId="23" xfId="0" applyFont="1" applyBorder="1" applyAlignment="1">
      <alignment horizontal="center" vertical="center" wrapText="1"/>
    </xf>
    <xf numFmtId="172" fontId="0" fillId="0" borderId="24" xfId="0" applyNumberFormat="1" applyBorder="1" applyAlignment="1">
      <alignment horizontal="right" vertical="center"/>
    </xf>
    <xf numFmtId="172" fontId="0" fillId="0" borderId="25" xfId="0" applyNumberFormat="1" applyBorder="1" applyAlignment="1">
      <alignment horizontal="right" vertical="center"/>
    </xf>
    <xf numFmtId="172" fontId="0" fillId="0" borderId="26" xfId="0" applyNumberForma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0" xfId="0" applyFont="1" applyAlignment="1">
      <alignment horizontal="left"/>
    </xf>
    <xf numFmtId="2" fontId="9" fillId="0" borderId="1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textRotation="90" wrapText="1"/>
    </xf>
    <xf numFmtId="0" fontId="1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1" fontId="0" fillId="0" borderId="25" xfId="0" applyNumberFormat="1" applyFont="1" applyBorder="1" applyAlignment="1">
      <alignment horizontal="center" vertical="top" textRotation="90"/>
    </xf>
    <xf numFmtId="1" fontId="0" fillId="0" borderId="11" xfId="0" applyNumberFormat="1" applyFont="1" applyBorder="1" applyAlignment="1">
      <alignment horizontal="center" vertical="top" textRotation="90"/>
    </xf>
    <xf numFmtId="0" fontId="4" fillId="0" borderId="0" xfId="0" applyFont="1" applyFill="1" applyBorder="1" applyAlignment="1">
      <alignment horizontal="right" vertical="center" indent="3"/>
    </xf>
    <xf numFmtId="0" fontId="10" fillId="0" borderId="0" xfId="0" applyFont="1" applyAlignment="1">
      <alignment horizontal="right" indent="3"/>
    </xf>
    <xf numFmtId="0" fontId="11" fillId="0" borderId="13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0" fillId="2" borderId="28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0" fillId="2" borderId="31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172" fontId="0" fillId="0" borderId="26" xfId="0" applyNumberFormat="1" applyFill="1" applyBorder="1" applyAlignment="1">
      <alignment horizontal="center" vertical="top" textRotation="90"/>
    </xf>
    <xf numFmtId="172" fontId="0" fillId="0" borderId="33" xfId="0" applyNumberFormat="1" applyFill="1" applyBorder="1" applyAlignment="1">
      <alignment horizontal="center" vertical="top" textRotation="90"/>
    </xf>
    <xf numFmtId="172" fontId="0" fillId="0" borderId="14" xfId="0" applyNumberFormat="1" applyFill="1" applyBorder="1" applyAlignment="1">
      <alignment horizontal="center" vertical="top" textRotation="90"/>
    </xf>
    <xf numFmtId="172" fontId="0" fillId="0" borderId="26" xfId="0" applyNumberFormat="1" applyBorder="1" applyAlignment="1">
      <alignment horizontal="center" vertical="top" textRotation="90"/>
    </xf>
    <xf numFmtId="172" fontId="0" fillId="0" borderId="33" xfId="0" applyNumberFormat="1" applyBorder="1" applyAlignment="1">
      <alignment horizontal="center" vertical="top" textRotation="90"/>
    </xf>
    <xf numFmtId="172" fontId="0" fillId="0" borderId="14" xfId="0" applyNumberFormat="1" applyBorder="1" applyAlignment="1">
      <alignment horizontal="center" vertical="top" textRotation="90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0" fillId="0" borderId="35" xfId="0" applyFont="1" applyBorder="1" applyAlignment="1">
      <alignment horizontal="center" vertical="center" wrapText="1"/>
    </xf>
    <xf numFmtId="1" fontId="0" fillId="0" borderId="36" xfId="0" applyNumberFormat="1" applyFont="1" applyBorder="1" applyAlignment="1">
      <alignment horizontal="center" vertical="top" textRotation="90"/>
    </xf>
    <xf numFmtId="1" fontId="0" fillId="0" borderId="15" xfId="0" applyNumberFormat="1" applyFont="1" applyBorder="1" applyAlignment="1">
      <alignment horizontal="center" vertical="top" textRotation="90"/>
    </xf>
    <xf numFmtId="1" fontId="0" fillId="0" borderId="37" xfId="0" applyNumberFormat="1" applyFont="1" applyBorder="1" applyAlignment="1">
      <alignment horizontal="center" vertical="top" textRotation="90"/>
    </xf>
    <xf numFmtId="172" fontId="0" fillId="0" borderId="15" xfId="0" applyNumberFormat="1" applyBorder="1" applyAlignment="1">
      <alignment horizontal="center" vertical="top" textRotation="90"/>
    </xf>
    <xf numFmtId="1" fontId="0" fillId="0" borderId="3" xfId="0" applyNumberFormat="1" applyFont="1" applyFill="1" applyBorder="1" applyAlignment="1">
      <alignment horizontal="center" vertical="top" textRotation="90"/>
    </xf>
    <xf numFmtId="1" fontId="0" fillId="0" borderId="35" xfId="0" applyNumberFormat="1" applyFont="1" applyBorder="1" applyAlignment="1">
      <alignment horizontal="center" vertical="top" textRotation="90"/>
    </xf>
    <xf numFmtId="1" fontId="0" fillId="0" borderId="0" xfId="0" applyNumberFormat="1" applyFont="1" applyBorder="1" applyAlignment="1">
      <alignment horizontal="center" vertical="top" textRotation="90"/>
    </xf>
    <xf numFmtId="172" fontId="0" fillId="0" borderId="11" xfId="0" applyNumberFormat="1" applyBorder="1" applyAlignment="1">
      <alignment horizontal="center" vertical="top" textRotation="90"/>
    </xf>
    <xf numFmtId="172" fontId="0" fillId="0" borderId="37" xfId="0" applyNumberFormat="1" applyBorder="1" applyAlignment="1">
      <alignment horizontal="center" vertical="top" textRotation="90"/>
    </xf>
    <xf numFmtId="1" fontId="0" fillId="0" borderId="4" xfId="0" applyNumberFormat="1" applyFont="1" applyFill="1" applyBorder="1" applyAlignment="1">
      <alignment horizontal="center" vertical="top" textRotation="90"/>
    </xf>
    <xf numFmtId="1" fontId="0" fillId="0" borderId="5" xfId="0" applyNumberFormat="1" applyFont="1" applyFill="1" applyBorder="1" applyAlignment="1">
      <alignment horizontal="center" vertical="top" textRotation="90"/>
    </xf>
    <xf numFmtId="1" fontId="13" fillId="0" borderId="3" xfId="0" applyNumberFormat="1" applyFont="1" applyFill="1" applyBorder="1" applyAlignment="1">
      <alignment horizontal="center" vertical="top" textRotation="90"/>
    </xf>
    <xf numFmtId="1" fontId="13" fillId="0" borderId="15" xfId="0" applyNumberFormat="1" applyFont="1" applyFill="1" applyBorder="1" applyAlignment="1">
      <alignment horizontal="center" vertical="top" textRotation="90"/>
    </xf>
    <xf numFmtId="1" fontId="13" fillId="0" borderId="38" xfId="0" applyNumberFormat="1" applyFont="1" applyFill="1" applyBorder="1" applyAlignment="1">
      <alignment horizontal="center" vertical="top" textRotation="90"/>
    </xf>
    <xf numFmtId="1" fontId="13" fillId="0" borderId="39" xfId="0" applyNumberFormat="1" applyFont="1" applyFill="1" applyBorder="1" applyAlignment="1">
      <alignment horizontal="center" vertical="top" textRotation="90"/>
    </xf>
    <xf numFmtId="1" fontId="13" fillId="0" borderId="4" xfId="0" applyNumberFormat="1" applyFont="1" applyFill="1" applyBorder="1" applyAlignment="1">
      <alignment horizontal="center" vertical="top" textRotation="90"/>
    </xf>
    <xf numFmtId="1" fontId="13" fillId="0" borderId="5" xfId="0" applyNumberFormat="1" applyFont="1" applyFill="1" applyBorder="1" applyAlignment="1">
      <alignment horizontal="center" vertical="top" textRotation="90"/>
    </xf>
    <xf numFmtId="1" fontId="13" fillId="0" borderId="36" xfId="0" applyNumberFormat="1" applyFont="1" applyFill="1" applyBorder="1" applyAlignment="1">
      <alignment horizontal="center" vertical="top" textRotation="90"/>
    </xf>
    <xf numFmtId="1" fontId="13" fillId="0" borderId="37" xfId="0" applyNumberFormat="1" applyFont="1" applyFill="1" applyBorder="1" applyAlignment="1">
      <alignment horizontal="center" vertical="top" textRotation="90"/>
    </xf>
    <xf numFmtId="0" fontId="5" fillId="0" borderId="9" xfId="0" applyFont="1" applyBorder="1" applyAlignment="1">
      <alignment vertical="center"/>
    </xf>
    <xf numFmtId="172" fontId="0" fillId="0" borderId="38" xfId="0" applyNumberFormat="1" applyFill="1" applyBorder="1" applyAlignment="1">
      <alignment horizontal="center" vertical="top" textRotation="90"/>
    </xf>
    <xf numFmtId="172" fontId="0" fillId="0" borderId="39" xfId="0" applyNumberFormat="1" applyFill="1" applyBorder="1" applyAlignment="1">
      <alignment horizontal="center" vertical="top" textRotation="90"/>
    </xf>
    <xf numFmtId="172" fontId="0" fillId="0" borderId="3" xfId="0" applyNumberFormat="1" applyFill="1" applyBorder="1" applyAlignment="1">
      <alignment horizontal="center" vertical="top" textRotation="90"/>
    </xf>
    <xf numFmtId="172" fontId="0" fillId="0" borderId="5" xfId="0" applyNumberFormat="1" applyFill="1" applyBorder="1" applyAlignment="1">
      <alignment horizontal="center" vertical="top" textRotation="90"/>
    </xf>
    <xf numFmtId="172" fontId="0" fillId="0" borderId="15" xfId="0" applyNumberFormat="1" applyFill="1" applyBorder="1" applyAlignment="1">
      <alignment horizontal="center" vertical="top" textRotation="90"/>
    </xf>
    <xf numFmtId="172" fontId="0" fillId="0" borderId="37" xfId="0" applyNumberFormat="1" applyFill="1" applyBorder="1" applyAlignment="1">
      <alignment horizontal="center" vertical="top" textRotation="90"/>
    </xf>
    <xf numFmtId="0" fontId="5" fillId="0" borderId="25" xfId="0" applyFont="1" applyBorder="1" applyAlignment="1">
      <alignment vertical="center"/>
    </xf>
    <xf numFmtId="0" fontId="0" fillId="0" borderId="40" xfId="0" applyBorder="1" applyAlignment="1">
      <alignment vertical="center"/>
    </xf>
    <xf numFmtId="172" fontId="13" fillId="0" borderId="41" xfId="0" applyNumberFormat="1" applyFont="1" applyBorder="1" applyAlignment="1">
      <alignment horizontal="right" vertical="center"/>
    </xf>
    <xf numFmtId="172" fontId="13" fillId="0" borderId="42" xfId="0" applyNumberFormat="1" applyFont="1" applyBorder="1" applyAlignment="1">
      <alignment horizontal="right" vertical="center"/>
    </xf>
    <xf numFmtId="1" fontId="13" fillId="0" borderId="43" xfId="0" applyNumberFormat="1" applyFont="1" applyFill="1" applyBorder="1" applyAlignment="1">
      <alignment horizontal="center" vertical="top" textRotation="90"/>
    </xf>
    <xf numFmtId="1" fontId="0" fillId="0" borderId="38" xfId="0" applyNumberFormat="1" applyFont="1" applyFill="1" applyBorder="1" applyAlignment="1">
      <alignment horizontal="center" vertical="top" textRotation="90"/>
    </xf>
    <xf numFmtId="1" fontId="0" fillId="0" borderId="39" xfId="0" applyNumberFormat="1" applyFont="1" applyFill="1" applyBorder="1" applyAlignment="1">
      <alignment horizontal="center" vertical="top" textRotation="90"/>
    </xf>
    <xf numFmtId="1" fontId="13" fillId="0" borderId="35" xfId="0" applyNumberFormat="1" applyFont="1" applyFill="1" applyBorder="1" applyAlignment="1">
      <alignment horizontal="center" vertical="top" textRotation="90"/>
    </xf>
    <xf numFmtId="1" fontId="0" fillId="0" borderId="18" xfId="0" applyNumberFormat="1" applyFont="1" applyFill="1" applyBorder="1" applyAlignment="1">
      <alignment horizontal="center" vertical="top" textRotation="90"/>
    </xf>
    <xf numFmtId="1" fontId="0" fillId="0" borderId="35" xfId="0" applyNumberFormat="1" applyFont="1" applyFill="1" applyBorder="1" applyAlignment="1">
      <alignment horizontal="center" vertical="top" textRotation="90"/>
    </xf>
    <xf numFmtId="172" fontId="13" fillId="0" borderId="44" xfId="0" applyNumberFormat="1" applyFont="1" applyFill="1" applyBorder="1" applyAlignment="1">
      <alignment horizontal="center" vertical="top" textRotation="90"/>
    </xf>
    <xf numFmtId="172" fontId="13" fillId="0" borderId="43" xfId="0" applyNumberFormat="1" applyFont="1" applyFill="1" applyBorder="1" applyAlignment="1">
      <alignment horizontal="center" vertical="top" textRotation="90"/>
    </xf>
    <xf numFmtId="172" fontId="18" fillId="0" borderId="45" xfId="0" applyNumberFormat="1" applyFont="1" applyFill="1" applyBorder="1" applyAlignment="1">
      <alignment horizontal="right" vertical="center"/>
    </xf>
    <xf numFmtId="172" fontId="18" fillId="0" borderId="46" xfId="0" applyNumberFormat="1" applyFont="1" applyFill="1" applyBorder="1" applyAlignment="1">
      <alignment horizontal="right" vertical="center"/>
    </xf>
    <xf numFmtId="172" fontId="0" fillId="0" borderId="11" xfId="0" applyNumberFormat="1" applyFill="1" applyBorder="1" applyAlignment="1">
      <alignment horizontal="center" vertical="top" textRotation="90"/>
    </xf>
    <xf numFmtId="172" fontId="13" fillId="0" borderId="4" xfId="0" applyNumberFormat="1" applyFont="1" applyFill="1" applyBorder="1" applyAlignment="1">
      <alignment horizontal="center" vertical="top" textRotation="90"/>
    </xf>
    <xf numFmtId="0" fontId="5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wrapText="1"/>
    </xf>
    <xf numFmtId="1" fontId="13" fillId="0" borderId="44" xfId="0" applyNumberFormat="1" applyFont="1" applyFill="1" applyBorder="1" applyAlignment="1">
      <alignment horizontal="center" vertical="top" textRotation="90"/>
    </xf>
    <xf numFmtId="1" fontId="0" fillId="0" borderId="14" xfId="0" applyNumberFormat="1" applyFont="1" applyBorder="1" applyAlignment="1">
      <alignment horizontal="center" vertical="top" textRotation="90"/>
    </xf>
    <xf numFmtId="1" fontId="0" fillId="0" borderId="11" xfId="0" applyNumberFormat="1" applyFont="1" applyFill="1" applyBorder="1" applyAlignment="1">
      <alignment horizontal="center" vertical="top" textRotation="90"/>
    </xf>
    <xf numFmtId="0" fontId="12" fillId="0" borderId="34" xfId="0" applyFont="1" applyBorder="1" applyAlignment="1">
      <alignment vertical="center" wrapText="1"/>
    </xf>
    <xf numFmtId="0" fontId="11" fillId="0" borderId="34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2" fillId="0" borderId="33" xfId="0" applyFont="1" applyBorder="1" applyAlignment="1">
      <alignment vertical="center" wrapText="1"/>
    </xf>
    <xf numFmtId="0" fontId="11" fillId="0" borderId="33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top" textRotation="90"/>
    </xf>
    <xf numFmtId="172" fontId="13" fillId="0" borderId="36" xfId="0" applyNumberFormat="1" applyFont="1" applyFill="1" applyBorder="1" applyAlignment="1">
      <alignment horizontal="center" vertical="top" textRotation="90"/>
    </xf>
    <xf numFmtId="0" fontId="12" fillId="0" borderId="25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172" fontId="14" fillId="0" borderId="51" xfId="0" applyNumberFormat="1" applyFont="1" applyFill="1" applyBorder="1" applyAlignment="1">
      <alignment horizontal="right" vertical="center"/>
    </xf>
    <xf numFmtId="172" fontId="14" fillId="0" borderId="34" xfId="0" applyNumberFormat="1" applyFont="1" applyFill="1" applyBorder="1" applyAlignment="1">
      <alignment horizontal="right" vertical="center"/>
    </xf>
    <xf numFmtId="172" fontId="14" fillId="0" borderId="13" xfId="0" applyNumberFormat="1" applyFont="1" applyFill="1" applyBorder="1" applyAlignment="1">
      <alignment horizontal="right" vertical="center"/>
    </xf>
    <xf numFmtId="172" fontId="14" fillId="0" borderId="6" xfId="0" applyNumberFormat="1" applyFont="1" applyFill="1" applyBorder="1" applyAlignment="1">
      <alignment horizontal="right" vertical="center"/>
    </xf>
    <xf numFmtId="172" fontId="14" fillId="0" borderId="51" xfId="0" applyNumberFormat="1" applyFont="1" applyFill="1" applyBorder="1" applyAlignment="1">
      <alignment horizontal="center" vertical="center"/>
    </xf>
    <xf numFmtId="172" fontId="14" fillId="0" borderId="34" xfId="0" applyNumberFormat="1" applyFont="1" applyFill="1" applyBorder="1" applyAlignment="1">
      <alignment horizontal="center" vertical="center"/>
    </xf>
    <xf numFmtId="172" fontId="14" fillId="0" borderId="45" xfId="0" applyNumberFormat="1" applyFont="1" applyFill="1" applyBorder="1" applyAlignment="1">
      <alignment horizontal="right" vertical="center"/>
    </xf>
    <xf numFmtId="172" fontId="14" fillId="0" borderId="46" xfId="0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horizontal="center" wrapText="1"/>
    </xf>
    <xf numFmtId="172" fontId="14" fillId="0" borderId="33" xfId="0" applyNumberFormat="1" applyFont="1" applyFill="1" applyBorder="1" applyAlignment="1">
      <alignment horizontal="right" vertical="center"/>
    </xf>
    <xf numFmtId="172" fontId="14" fillId="0" borderId="7" xfId="0" applyNumberFormat="1" applyFont="1" applyFill="1" applyBorder="1" applyAlignment="1">
      <alignment horizontal="right" vertical="center"/>
    </xf>
    <xf numFmtId="172" fontId="14" fillId="0" borderId="52" xfId="0" applyNumberFormat="1" applyFont="1" applyFill="1" applyBorder="1" applyAlignment="1">
      <alignment horizontal="right" vertical="center"/>
    </xf>
    <xf numFmtId="172" fontId="18" fillId="0" borderId="52" xfId="0" applyNumberFormat="1" applyFont="1" applyFill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9" fillId="0" borderId="29" xfId="0" applyFont="1" applyBorder="1" applyAlignment="1">
      <alignment horizontal="center" wrapText="1"/>
    </xf>
    <xf numFmtId="0" fontId="11" fillId="0" borderId="17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7" xfId="0" applyFont="1" applyBorder="1" applyAlignment="1">
      <alignment horizontal="center" wrapText="1"/>
    </xf>
    <xf numFmtId="0" fontId="0" fillId="0" borderId="34" xfId="0" applyFont="1" applyBorder="1" applyAlignment="1">
      <alignment horizontal="center" vertical="center"/>
    </xf>
    <xf numFmtId="172" fontId="14" fillId="0" borderId="17" xfId="0" applyNumberFormat="1" applyFont="1" applyBorder="1" applyAlignment="1">
      <alignment horizontal="center" vertical="center"/>
    </xf>
    <xf numFmtId="172" fontId="0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wrapText="1"/>
    </xf>
    <xf numFmtId="172" fontId="0" fillId="0" borderId="17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1" fillId="0" borderId="46" xfId="0" applyFont="1" applyBorder="1" applyAlignment="1">
      <alignment horizontal="center" wrapText="1"/>
    </xf>
    <xf numFmtId="0" fontId="11" fillId="0" borderId="53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11" fillId="0" borderId="5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1" fillId="0" borderId="3" xfId="0" applyFont="1" applyBorder="1" applyAlignment="1">
      <alignment horizont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1" fillId="0" borderId="46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7" fillId="0" borderId="54" xfId="0" applyFont="1" applyBorder="1" applyAlignment="1">
      <alignment horizontal="center" wrapText="1"/>
    </xf>
    <xf numFmtId="172" fontId="0" fillId="0" borderId="1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0" borderId="54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0" fontId="12" fillId="0" borderId="55" xfId="0" applyFont="1" applyBorder="1" applyAlignment="1">
      <alignment horizontal="center" wrapText="1"/>
    </xf>
    <xf numFmtId="0" fontId="24" fillId="0" borderId="29" xfId="0" applyFont="1" applyBorder="1" applyAlignment="1">
      <alignment horizontal="right"/>
    </xf>
    <xf numFmtId="0" fontId="24" fillId="0" borderId="47" xfId="0" applyFont="1" applyBorder="1" applyAlignment="1">
      <alignment horizontal="right"/>
    </xf>
    <xf numFmtId="0" fontId="24" fillId="0" borderId="29" xfId="0" applyFont="1" applyBorder="1" applyAlignment="1">
      <alignment horizontal="center"/>
    </xf>
    <xf numFmtId="0" fontId="24" fillId="0" borderId="55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3" xfId="0" applyFont="1" applyBorder="1" applyAlignment="1">
      <alignment horizontal="right"/>
    </xf>
    <xf numFmtId="0" fontId="16" fillId="0" borderId="3" xfId="0" applyFont="1" applyBorder="1" applyAlignment="1">
      <alignment/>
    </xf>
    <xf numFmtId="0" fontId="0" fillId="0" borderId="15" xfId="0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wrapText="1"/>
    </xf>
    <xf numFmtId="0" fontId="4" fillId="0" borderId="0" xfId="0" applyFont="1" applyAlignment="1">
      <alignment horizontal="left"/>
    </xf>
    <xf numFmtId="0" fontId="11" fillId="0" borderId="5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42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left" wrapText="1" indent="2"/>
    </xf>
    <xf numFmtId="0" fontId="0" fillId="0" borderId="55" xfId="0" applyBorder="1" applyAlignment="1">
      <alignment horizontal="left" indent="2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38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1" fillId="0" borderId="44" xfId="0" applyFont="1" applyBorder="1" applyAlignment="1">
      <alignment/>
    </xf>
    <xf numFmtId="0" fontId="0" fillId="0" borderId="39" xfId="0" applyBorder="1" applyAlignment="1">
      <alignment/>
    </xf>
    <xf numFmtId="0" fontId="11" fillId="0" borderId="11" xfId="0" applyFont="1" applyBorder="1" applyAlignment="1">
      <alignment/>
    </xf>
    <xf numFmtId="0" fontId="0" fillId="0" borderId="5" xfId="0" applyBorder="1" applyAlignment="1">
      <alignment/>
    </xf>
    <xf numFmtId="0" fontId="11" fillId="0" borderId="3" xfId="0" applyFont="1" applyBorder="1" applyAlignment="1">
      <alignment/>
    </xf>
    <xf numFmtId="0" fontId="11" fillId="0" borderId="5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12" fillId="0" borderId="1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4" fillId="0" borderId="5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34" xfId="0" applyFont="1" applyFill="1" applyBorder="1" applyAlignment="1">
      <alignment vertical="center"/>
    </xf>
    <xf numFmtId="0" fontId="5" fillId="4" borderId="46" xfId="0" applyFont="1" applyFill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64" xfId="0" applyFont="1" applyBorder="1" applyAlignment="1">
      <alignment vertical="center"/>
    </xf>
    <xf numFmtId="0" fontId="18" fillId="0" borderId="65" xfId="0" applyFont="1" applyBorder="1" applyAlignment="1">
      <alignment vertical="center"/>
    </xf>
    <xf numFmtId="0" fontId="11" fillId="0" borderId="15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0" fillId="0" borderId="25" xfId="0" applyBorder="1" applyAlignment="1">
      <alignment/>
    </xf>
    <xf numFmtId="0" fontId="5" fillId="0" borderId="25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54" xfId="0" applyBorder="1" applyAlignment="1">
      <alignment wrapText="1"/>
    </xf>
    <xf numFmtId="0" fontId="15" fillId="0" borderId="2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6" xfId="0" applyBorder="1" applyAlignment="1">
      <alignment vertical="center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4" borderId="3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 vertical="center" indent="3"/>
    </xf>
    <xf numFmtId="0" fontId="10" fillId="0" borderId="0" xfId="0" applyFont="1" applyAlignment="1">
      <alignment horizontal="right" indent="3"/>
    </xf>
    <xf numFmtId="0" fontId="4" fillId="0" borderId="0" xfId="0" applyFont="1" applyAlignment="1">
      <alignment horizontal="right" indent="3"/>
    </xf>
    <xf numFmtId="0" fontId="4" fillId="0" borderId="0" xfId="0" applyFont="1" applyAlignment="1">
      <alignment/>
    </xf>
    <xf numFmtId="0" fontId="15" fillId="0" borderId="23" xfId="0" applyFont="1" applyBorder="1" applyAlignment="1">
      <alignment horizontal="center" vertical="center" wrapText="1"/>
    </xf>
    <xf numFmtId="0" fontId="15" fillId="0" borderId="47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54" xfId="0" applyFont="1" applyFill="1" applyBorder="1" applyAlignment="1">
      <alignment horizontal="center" vertical="center"/>
    </xf>
    <xf numFmtId="0" fontId="16" fillId="0" borderId="59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5" fillId="0" borderId="71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72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5" fillId="0" borderId="4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5" fillId="0" borderId="9" xfId="0" applyFont="1" applyBorder="1" applyAlignment="1">
      <alignment/>
    </xf>
    <xf numFmtId="0" fontId="0" fillId="0" borderId="56" xfId="0" applyBorder="1" applyAlignment="1">
      <alignment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3" fillId="0" borderId="41" xfId="0" applyFont="1" applyFill="1" applyBorder="1" applyAlignment="1">
      <alignment vertical="center"/>
    </xf>
    <xf numFmtId="0" fontId="13" fillId="0" borderId="64" xfId="0" applyFont="1" applyFill="1" applyBorder="1" applyAlignment="1">
      <alignment vertical="center"/>
    </xf>
    <xf numFmtId="0" fontId="13" fillId="0" borderId="65" xfId="0" applyFont="1" applyFill="1" applyBorder="1" applyAlignment="1">
      <alignment vertical="center"/>
    </xf>
    <xf numFmtId="0" fontId="0" fillId="0" borderId="5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5" fillId="0" borderId="36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4" fillId="0" borderId="48" xfId="0" applyFont="1" applyBorder="1" applyAlignment="1">
      <alignment horizontal="left" vertical="center" wrapTex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3" fillId="0" borderId="4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56" xfId="0" applyFont="1" applyBorder="1" applyAlignment="1">
      <alignment/>
    </xf>
    <xf numFmtId="0" fontId="5" fillId="0" borderId="71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46" xfId="0" applyFont="1" applyBorder="1" applyAlignment="1">
      <alignment/>
    </xf>
    <xf numFmtId="0" fontId="4" fillId="0" borderId="5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5" fillId="0" borderId="53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63" xfId="0" applyFont="1" applyBorder="1" applyAlignment="1">
      <alignment/>
    </xf>
    <xf numFmtId="0" fontId="5" fillId="4" borderId="12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5" fillId="4" borderId="46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0" fillId="4" borderId="34" xfId="0" applyFill="1" applyBorder="1" applyAlignment="1">
      <alignment horizontal="left" vertical="center"/>
    </xf>
    <xf numFmtId="0" fontId="0" fillId="4" borderId="46" xfId="0" applyFill="1" applyBorder="1" applyAlignment="1">
      <alignment horizontal="left" vertical="center"/>
    </xf>
    <xf numFmtId="0" fontId="0" fillId="0" borderId="27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5" xfId="0" applyBorder="1" applyAlignment="1">
      <alignment wrapText="1"/>
    </xf>
    <xf numFmtId="0" fontId="11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0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4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54" xfId="0" applyBorder="1" applyAlignment="1">
      <alignment vertical="center"/>
    </xf>
    <xf numFmtId="0" fontId="11" fillId="0" borderId="6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5" fillId="0" borderId="42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45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19050</xdr:rowOff>
    </xdr:from>
    <xdr:to>
      <xdr:col>1</xdr:col>
      <xdr:colOff>876300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905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19050</xdr:rowOff>
    </xdr:from>
    <xdr:to>
      <xdr:col>1</xdr:col>
      <xdr:colOff>876300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0</xdr:row>
      <xdr:rowOff>9525</xdr:rowOff>
    </xdr:from>
    <xdr:to>
      <xdr:col>1</xdr:col>
      <xdr:colOff>1076325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0</xdr:rowOff>
    </xdr:from>
    <xdr:to>
      <xdr:col>1</xdr:col>
      <xdr:colOff>990600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476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209550</xdr:rowOff>
    </xdr:from>
    <xdr:to>
      <xdr:col>1</xdr:col>
      <xdr:colOff>981075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955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1</xdr:row>
      <xdr:rowOff>0</xdr:rowOff>
    </xdr:from>
    <xdr:to>
      <xdr:col>1</xdr:col>
      <xdr:colOff>971550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476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1</xdr:row>
      <xdr:rowOff>0</xdr:rowOff>
    </xdr:from>
    <xdr:to>
      <xdr:col>1</xdr:col>
      <xdr:colOff>981075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476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66675</xdr:rowOff>
    </xdr:from>
    <xdr:to>
      <xdr:col>1</xdr:col>
      <xdr:colOff>981075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6667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do1\LOCALS~1\Temp\&#1052;&#1086;&#1080;%20&#1076;&#1086;&#1082;&#1091;&#1084;&#1077;&#1085;&#1090;&#1099;\&#1044;&#1086;&#1082;&#1091;&#1084;&#1077;&#1085;&#1090;&#1099;%20&#1055;&#1072;&#1074;&#1077;&#1083;\&#1052;&#1050;&#1050;%20&#1080;%20&#1043;&#1057;&#1050;\&#1063;&#1056;-05\&#1055;&#1088;&#1086;&#1090;&#1086;&#1082;&#1086;&#1083;&#1099;\&#1055;&#1088;&#1086;&#1090;&#1086;&#1082;&#1086;&#1083;2005&#1074;&#1089;&#1077;%20&#1083;&#1080;&#1089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 путешест"/>
      <sheetName val="Лучший отчет"/>
      <sheetName val="За массовость"/>
      <sheetName val="Полезность 4кс  "/>
      <sheetName val="Полезность 5кс "/>
      <sheetName val="Полезность 6кс  "/>
      <sheetName val="Напряженность 4кс "/>
      <sheetName val="Напряженность 5кс "/>
      <sheetName val="Напряженность 6кс "/>
      <sheetName val="Безопасность 4кс "/>
      <sheetName val="Безопасность 5кс"/>
      <sheetName val="Безопасность 6кс    "/>
      <sheetName val="Сложность 4кс"/>
      <sheetName val="Сложность 5кс "/>
      <sheetName val="Сложность 6кс   "/>
      <sheetName val="Новизна 4кс "/>
      <sheetName val="Новизна 5кс "/>
      <sheetName val="Новизна 6кс  "/>
      <sheetName val="Бездитко 5кс   "/>
      <sheetName val="Буяльский 6кс"/>
      <sheetName val="Буяльский 5кс "/>
      <sheetName val="Буяльский 4кс"/>
      <sheetName val="Васильев 6кс "/>
      <sheetName val="Величко 6кс "/>
      <sheetName val="Величко 5кс "/>
      <sheetName val="Величко 4кс "/>
      <sheetName val="Обиденый 4кс "/>
      <sheetName val="Пугачев 5кс "/>
      <sheetName val="Пугачев 6кс  "/>
      <sheetName val="Алексей 5кс "/>
      <sheetName val="Алексей 4кс"/>
      <sheetName val="Стрыгин 6кс  "/>
      <sheetName val="Сводный 4кс"/>
      <sheetName val="Сводный 4кс (2)"/>
      <sheetName val="Сводный 5кс"/>
      <sheetName val="Сводный 5кс (2)"/>
      <sheetName val="Сводный 6кс "/>
      <sheetName val="Сводный 6кс  (2)"/>
      <sheetName val="Сводный Абс"/>
      <sheetName val="Итоговый 4кс"/>
      <sheetName val="Итоговый 5кс"/>
      <sheetName val="Итоговый 6кс "/>
      <sheetName val="Итоговый Аб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zoomScale="75" zoomScaleNormal="75" workbookViewId="0" topLeftCell="A7">
      <selection activeCell="U15" sqref="U15"/>
    </sheetView>
  </sheetViews>
  <sheetFormatPr defaultColWidth="9.00390625" defaultRowHeight="12.75"/>
  <cols>
    <col min="1" max="1" width="3.375" style="0" customWidth="1"/>
    <col min="2" max="2" width="27.00390625" style="0" customWidth="1"/>
    <col min="3" max="3" width="22.00390625" style="0" customWidth="1"/>
    <col min="4" max="4" width="4.25390625" style="0" customWidth="1"/>
    <col min="5" max="5" width="10.375" style="0" customWidth="1"/>
    <col min="6" max="6" width="4.875" style="0" customWidth="1"/>
    <col min="7" max="7" width="4.625" style="0" customWidth="1"/>
    <col min="8" max="8" width="4.25390625" style="0" customWidth="1"/>
    <col min="9" max="9" width="4.75390625" style="0" customWidth="1"/>
    <col min="10" max="10" width="4.25390625" style="0" customWidth="1"/>
    <col min="11" max="11" width="6.625" style="0" customWidth="1"/>
    <col min="12" max="12" width="7.75390625" style="0" customWidth="1"/>
    <col min="13" max="13" width="2.25390625" style="0" customWidth="1"/>
    <col min="16" max="16" width="12.625" style="0" customWidth="1"/>
  </cols>
  <sheetData>
    <row r="1" spans="1:16" ht="12.75" customHeight="1">
      <c r="A1" s="277" t="s">
        <v>0</v>
      </c>
      <c r="B1" s="278"/>
      <c r="C1" s="266" t="s">
        <v>31</v>
      </c>
      <c r="D1" s="266"/>
      <c r="E1" s="266"/>
      <c r="F1" s="266"/>
      <c r="G1" s="266"/>
      <c r="H1" s="267"/>
      <c r="I1" s="267"/>
      <c r="J1" s="267"/>
      <c r="K1" s="267"/>
      <c r="L1" s="267"/>
      <c r="M1" s="267"/>
      <c r="N1" s="278"/>
      <c r="O1" s="278"/>
      <c r="P1" s="289"/>
    </row>
    <row r="2" spans="1:16" ht="12.75" customHeight="1">
      <c r="A2" s="279"/>
      <c r="B2" s="280"/>
      <c r="C2" s="260"/>
      <c r="D2" s="260"/>
      <c r="E2" s="260"/>
      <c r="F2" s="260"/>
      <c r="G2" s="260"/>
      <c r="H2" s="261"/>
      <c r="I2" s="261"/>
      <c r="J2" s="261"/>
      <c r="K2" s="261"/>
      <c r="L2" s="261"/>
      <c r="M2" s="261"/>
      <c r="N2" s="280"/>
      <c r="O2" s="280"/>
      <c r="P2" s="291"/>
    </row>
    <row r="3" spans="1:16" ht="12.75" customHeight="1">
      <c r="A3" s="279"/>
      <c r="B3" s="280"/>
      <c r="C3" s="260"/>
      <c r="D3" s="260"/>
      <c r="E3" s="260"/>
      <c r="F3" s="260"/>
      <c r="G3" s="260"/>
      <c r="H3" s="261"/>
      <c r="I3" s="261"/>
      <c r="J3" s="261"/>
      <c r="K3" s="261"/>
      <c r="L3" s="261"/>
      <c r="M3" s="261"/>
      <c r="N3" s="280"/>
      <c r="O3" s="280"/>
      <c r="P3" s="291"/>
    </row>
    <row r="4" spans="1:16" ht="12.75" customHeight="1">
      <c r="A4" s="279"/>
      <c r="B4" s="280"/>
      <c r="C4" s="260"/>
      <c r="D4" s="260"/>
      <c r="E4" s="260"/>
      <c r="F4" s="260"/>
      <c r="G4" s="260"/>
      <c r="H4" s="261"/>
      <c r="I4" s="261"/>
      <c r="J4" s="261"/>
      <c r="K4" s="261"/>
      <c r="L4" s="261"/>
      <c r="M4" s="261"/>
      <c r="N4" s="280"/>
      <c r="O4" s="280"/>
      <c r="P4" s="291"/>
    </row>
    <row r="5" spans="1:28" ht="19.5" customHeight="1">
      <c r="A5" s="118" t="s">
        <v>1</v>
      </c>
      <c r="B5" s="119"/>
      <c r="C5" s="284" t="s">
        <v>49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62"/>
      <c r="O5" s="262"/>
      <c r="P5" s="263"/>
      <c r="Q5" s="1"/>
      <c r="R5" s="1"/>
      <c r="S5" s="1"/>
      <c r="T5" s="1"/>
      <c r="U5" s="1"/>
      <c r="V5" s="1"/>
      <c r="W5" s="1"/>
      <c r="X5" s="1"/>
      <c r="Y5" s="1"/>
      <c r="Z5" s="1"/>
      <c r="AA5" s="40"/>
      <c r="AB5" s="40"/>
    </row>
    <row r="6" spans="1:28" ht="19.5" customHeight="1">
      <c r="A6" s="281" t="s">
        <v>33</v>
      </c>
      <c r="B6" s="282"/>
      <c r="C6" s="284" t="s">
        <v>35</v>
      </c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62"/>
      <c r="O6" s="262"/>
      <c r="P6" s="263"/>
      <c r="Q6" s="49"/>
      <c r="R6" s="49"/>
      <c r="S6" s="49"/>
      <c r="T6" s="49"/>
      <c r="U6" s="49"/>
      <c r="V6" s="49"/>
      <c r="W6" s="49"/>
      <c r="X6" s="49"/>
      <c r="Y6" s="49"/>
      <c r="Z6" s="49"/>
      <c r="AA6" s="40"/>
      <c r="AB6" s="40"/>
    </row>
    <row r="7" spans="1:28" ht="19.5" customHeight="1">
      <c r="A7" s="283" t="s">
        <v>34</v>
      </c>
      <c r="B7" s="284"/>
      <c r="C7" s="284" t="s">
        <v>50</v>
      </c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62"/>
      <c r="O7" s="262"/>
      <c r="P7" s="263"/>
      <c r="Q7" s="50"/>
      <c r="R7" s="50"/>
      <c r="S7" s="50"/>
      <c r="T7" s="50"/>
      <c r="U7" s="50"/>
      <c r="V7" s="50"/>
      <c r="W7" s="50"/>
      <c r="X7" s="50"/>
      <c r="Y7" s="50"/>
      <c r="Z7" s="50"/>
      <c r="AA7" s="40"/>
      <c r="AB7" s="40"/>
    </row>
    <row r="8" spans="1:28" ht="19.5" customHeight="1" thickBot="1">
      <c r="A8" s="51" t="s">
        <v>2</v>
      </c>
      <c r="B8" s="53"/>
      <c r="C8" s="264" t="s">
        <v>38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57"/>
      <c r="O8" s="257"/>
      <c r="P8" s="258"/>
      <c r="Q8" s="1"/>
      <c r="R8" s="1"/>
      <c r="S8" s="1"/>
      <c r="T8" s="1"/>
      <c r="U8" s="1"/>
      <c r="V8" s="1"/>
      <c r="W8" s="1"/>
      <c r="X8" s="1"/>
      <c r="Y8" s="1"/>
      <c r="Z8" s="1"/>
      <c r="AA8" s="40"/>
      <c r="AB8" s="40"/>
    </row>
    <row r="9" spans="1:28" ht="30" customHeight="1" thickBot="1">
      <c r="A9" s="275" t="s">
        <v>23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16" s="8" customFormat="1" ht="51.75" customHeight="1" thickBot="1">
      <c r="A10" s="5" t="s">
        <v>4</v>
      </c>
      <c r="B10" s="52" t="s">
        <v>37</v>
      </c>
      <c r="C10" s="6" t="s">
        <v>32</v>
      </c>
      <c r="D10" s="48" t="s">
        <v>5</v>
      </c>
      <c r="E10" s="7" t="s">
        <v>6</v>
      </c>
      <c r="F10" s="38" t="s">
        <v>3</v>
      </c>
      <c r="G10" s="38" t="s">
        <v>9</v>
      </c>
      <c r="H10" s="38" t="s">
        <v>24</v>
      </c>
      <c r="I10" s="38" t="s">
        <v>25</v>
      </c>
      <c r="J10" s="55" t="s">
        <v>26</v>
      </c>
      <c r="K10" s="39" t="s">
        <v>27</v>
      </c>
      <c r="L10" s="254" t="s">
        <v>48</v>
      </c>
      <c r="M10" s="285" t="s">
        <v>14</v>
      </c>
      <c r="N10" s="286"/>
      <c r="O10" s="286"/>
      <c r="P10" s="287"/>
    </row>
    <row r="11" spans="1:16" s="8" customFormat="1" ht="24.75" customHeight="1" thickBot="1">
      <c r="A11" s="6"/>
      <c r="B11" s="252" t="s">
        <v>59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5"/>
      <c r="M11" s="290"/>
      <c r="N11" s="280"/>
      <c r="O11" s="280"/>
      <c r="P11" s="291"/>
    </row>
    <row r="12" spans="1:16" s="9" customFormat="1" ht="30" customHeight="1">
      <c r="A12" s="115">
        <v>1</v>
      </c>
      <c r="B12" s="94" t="s">
        <v>44</v>
      </c>
      <c r="C12" s="73" t="s">
        <v>60</v>
      </c>
      <c r="D12" s="120" t="s">
        <v>43</v>
      </c>
      <c r="E12" s="76" t="s">
        <v>45</v>
      </c>
      <c r="F12" s="71">
        <f>'Итоговый '!F11</f>
        <v>64.66666666666667</v>
      </c>
      <c r="G12" s="68">
        <f>'Итоговый '!G11</f>
        <v>5.666666666666667</v>
      </c>
      <c r="H12" s="68">
        <f>'Итоговый '!H11</f>
        <v>-1.3333333333333333</v>
      </c>
      <c r="I12" s="68">
        <f>'Итоговый '!I11</f>
        <v>1.6666666666666667</v>
      </c>
      <c r="J12" s="77">
        <f>'Итоговый '!J11</f>
        <v>3.3333333333333335</v>
      </c>
      <c r="K12" s="150">
        <f>SUM(F12:J12)</f>
        <v>74.00000000000001</v>
      </c>
      <c r="L12" s="58"/>
      <c r="M12" s="288"/>
      <c r="N12" s="278"/>
      <c r="O12" s="278"/>
      <c r="P12" s="289"/>
    </row>
    <row r="13" spans="1:16" s="9" customFormat="1" ht="30" customHeight="1">
      <c r="A13" s="116">
        <f aca="true" t="shared" si="0" ref="A13:A18">SUM(A12,1)</f>
        <v>2</v>
      </c>
      <c r="B13" s="95"/>
      <c r="C13" s="63"/>
      <c r="D13" s="113"/>
      <c r="E13" s="46"/>
      <c r="F13" s="71"/>
      <c r="G13" s="54"/>
      <c r="H13" s="54"/>
      <c r="I13" s="54"/>
      <c r="J13" s="78"/>
      <c r="K13" s="57"/>
      <c r="L13" s="69"/>
      <c r="M13" s="290"/>
      <c r="N13" s="280"/>
      <c r="O13" s="280"/>
      <c r="P13" s="291"/>
    </row>
    <row r="14" spans="1:16" s="9" customFormat="1" ht="30" customHeight="1">
      <c r="A14" s="116">
        <f t="shared" si="0"/>
        <v>3</v>
      </c>
      <c r="B14" s="95"/>
      <c r="C14" s="64"/>
      <c r="D14" s="113"/>
      <c r="E14" s="47"/>
      <c r="F14" s="71"/>
      <c r="G14" s="54"/>
      <c r="H14" s="54"/>
      <c r="I14" s="54"/>
      <c r="J14" s="78"/>
      <c r="K14" s="57"/>
      <c r="L14" s="69"/>
      <c r="M14" s="290"/>
      <c r="N14" s="280"/>
      <c r="O14" s="280"/>
      <c r="P14" s="291"/>
    </row>
    <row r="15" spans="1:16" s="9" customFormat="1" ht="30" customHeight="1">
      <c r="A15" s="116">
        <f t="shared" si="0"/>
        <v>4</v>
      </c>
      <c r="B15" s="95"/>
      <c r="C15" s="64"/>
      <c r="D15" s="113"/>
      <c r="E15" s="47"/>
      <c r="F15" s="71"/>
      <c r="G15" s="54"/>
      <c r="H15" s="54"/>
      <c r="I15" s="54"/>
      <c r="J15" s="78"/>
      <c r="K15" s="57"/>
      <c r="L15" s="69"/>
      <c r="M15" s="290"/>
      <c r="N15" s="280"/>
      <c r="O15" s="280"/>
      <c r="P15" s="291"/>
    </row>
    <row r="16" spans="1:16" s="9" customFormat="1" ht="30" customHeight="1">
      <c r="A16" s="116">
        <f t="shared" si="0"/>
        <v>5</v>
      </c>
      <c r="B16" s="95"/>
      <c r="C16" s="64"/>
      <c r="D16" s="113"/>
      <c r="E16" s="47"/>
      <c r="F16" s="71"/>
      <c r="G16" s="54"/>
      <c r="H16" s="54"/>
      <c r="I16" s="54"/>
      <c r="J16" s="78"/>
      <c r="K16" s="57"/>
      <c r="L16" s="69"/>
      <c r="M16" s="290"/>
      <c r="N16" s="280"/>
      <c r="O16" s="280"/>
      <c r="P16" s="291"/>
    </row>
    <row r="17" spans="1:16" s="9" customFormat="1" ht="30" customHeight="1">
      <c r="A17" s="116">
        <f t="shared" si="0"/>
        <v>6</v>
      </c>
      <c r="B17" s="95"/>
      <c r="C17" s="64"/>
      <c r="D17" s="113"/>
      <c r="E17" s="47"/>
      <c r="F17" s="71"/>
      <c r="G17" s="54"/>
      <c r="H17" s="54"/>
      <c r="I17" s="54"/>
      <c r="J17" s="78"/>
      <c r="K17" s="57"/>
      <c r="L17" s="69"/>
      <c r="M17" s="290"/>
      <c r="N17" s="280"/>
      <c r="O17" s="280"/>
      <c r="P17" s="291"/>
    </row>
    <row r="18" spans="1:16" s="9" customFormat="1" ht="30" customHeight="1">
      <c r="A18" s="117">
        <f t="shared" si="0"/>
        <v>7</v>
      </c>
      <c r="B18" s="96"/>
      <c r="C18" s="70"/>
      <c r="D18" s="114"/>
      <c r="E18" s="47"/>
      <c r="F18" s="75"/>
      <c r="G18" s="61"/>
      <c r="H18" s="61"/>
      <c r="I18" s="61"/>
      <c r="J18" s="79"/>
      <c r="K18" s="62"/>
      <c r="L18" s="72"/>
      <c r="M18" s="256"/>
      <c r="N18" s="251"/>
      <c r="O18" s="251"/>
      <c r="P18" s="296"/>
    </row>
    <row r="19" spans="1:16" s="9" customFormat="1" ht="30" customHeight="1">
      <c r="A19" s="116">
        <f>SUM(A18,1)</f>
        <v>8</v>
      </c>
      <c r="B19" s="95"/>
      <c r="C19" s="64"/>
      <c r="D19" s="113"/>
      <c r="E19" s="46"/>
      <c r="F19" s="56"/>
      <c r="G19" s="54"/>
      <c r="H19" s="54"/>
      <c r="I19" s="54"/>
      <c r="J19" s="78"/>
      <c r="K19" s="57"/>
      <c r="L19" s="59"/>
      <c r="M19" s="290"/>
      <c r="N19" s="292"/>
      <c r="O19" s="292"/>
      <c r="P19" s="293"/>
    </row>
    <row r="20" spans="1:16" s="9" customFormat="1" ht="30" customHeight="1">
      <c r="A20" s="116">
        <f aca="true" t="shared" si="1" ref="A20:A31">SUM(A19,1)</f>
        <v>9</v>
      </c>
      <c r="B20" s="95"/>
      <c r="C20" s="63"/>
      <c r="D20" s="113"/>
      <c r="E20" s="46"/>
      <c r="F20" s="56"/>
      <c r="G20" s="56"/>
      <c r="H20" s="54"/>
      <c r="I20" s="54"/>
      <c r="J20" s="78"/>
      <c r="K20" s="57"/>
      <c r="L20" s="69"/>
      <c r="M20" s="290"/>
      <c r="N20" s="292"/>
      <c r="O20" s="292"/>
      <c r="P20" s="293"/>
    </row>
    <row r="21" spans="1:16" s="9" customFormat="1" ht="30" customHeight="1">
      <c r="A21" s="116">
        <f t="shared" si="1"/>
        <v>10</v>
      </c>
      <c r="B21" s="95"/>
      <c r="C21" s="64"/>
      <c r="D21" s="113"/>
      <c r="E21" s="46"/>
      <c r="F21" s="56"/>
      <c r="G21" s="56"/>
      <c r="H21" s="54"/>
      <c r="I21" s="54"/>
      <c r="J21" s="78"/>
      <c r="K21" s="57"/>
      <c r="L21" s="69"/>
      <c r="M21" s="290"/>
      <c r="N21" s="292"/>
      <c r="O21" s="292"/>
      <c r="P21" s="293"/>
    </row>
    <row r="22" spans="1:16" s="9" customFormat="1" ht="30" customHeight="1">
      <c r="A22" s="116">
        <f t="shared" si="1"/>
        <v>11</v>
      </c>
      <c r="B22" s="95"/>
      <c r="C22" s="63"/>
      <c r="D22" s="113"/>
      <c r="E22" s="46"/>
      <c r="F22" s="56"/>
      <c r="G22" s="56"/>
      <c r="H22" s="54"/>
      <c r="I22" s="54"/>
      <c r="J22" s="78"/>
      <c r="K22" s="57"/>
      <c r="L22" s="69"/>
      <c r="M22" s="290"/>
      <c r="N22" s="292"/>
      <c r="O22" s="292"/>
      <c r="P22" s="293"/>
    </row>
    <row r="23" spans="1:16" s="9" customFormat="1" ht="30" customHeight="1">
      <c r="A23" s="116">
        <f t="shared" si="1"/>
        <v>12</v>
      </c>
      <c r="B23" s="95"/>
      <c r="C23" s="64"/>
      <c r="D23" s="113"/>
      <c r="E23" s="46"/>
      <c r="F23" s="56"/>
      <c r="G23" s="56"/>
      <c r="H23" s="54"/>
      <c r="I23" s="54"/>
      <c r="J23" s="78"/>
      <c r="K23" s="57"/>
      <c r="L23" s="69"/>
      <c r="M23" s="290"/>
      <c r="N23" s="292"/>
      <c r="O23" s="292"/>
      <c r="P23" s="293"/>
    </row>
    <row r="24" spans="1:16" s="9" customFormat="1" ht="30" customHeight="1">
      <c r="A24" s="116">
        <f t="shared" si="1"/>
        <v>13</v>
      </c>
      <c r="B24" s="95"/>
      <c r="C24" s="64"/>
      <c r="D24" s="113"/>
      <c r="E24" s="46"/>
      <c r="F24" s="56"/>
      <c r="G24" s="56"/>
      <c r="H24" s="54"/>
      <c r="I24" s="54"/>
      <c r="J24" s="78"/>
      <c r="K24" s="57"/>
      <c r="L24" s="69"/>
      <c r="M24" s="290"/>
      <c r="N24" s="292"/>
      <c r="O24" s="292"/>
      <c r="P24" s="293"/>
    </row>
    <row r="25" spans="1:16" s="9" customFormat="1" ht="30" customHeight="1">
      <c r="A25" s="116">
        <f t="shared" si="1"/>
        <v>14</v>
      </c>
      <c r="B25" s="96"/>
      <c r="C25" s="70"/>
      <c r="D25" s="114"/>
      <c r="E25" s="47"/>
      <c r="F25" s="60"/>
      <c r="G25" s="60"/>
      <c r="H25" s="61"/>
      <c r="I25" s="61"/>
      <c r="J25" s="79"/>
      <c r="K25" s="62"/>
      <c r="L25" s="59"/>
      <c r="M25" s="290"/>
      <c r="N25" s="292"/>
      <c r="O25" s="292"/>
      <c r="P25" s="293"/>
    </row>
    <row r="26" spans="1:16" s="9" customFormat="1" ht="30" customHeight="1">
      <c r="A26" s="116">
        <f t="shared" si="1"/>
        <v>15</v>
      </c>
      <c r="B26" s="96"/>
      <c r="C26" s="70"/>
      <c r="D26" s="114"/>
      <c r="E26" s="47"/>
      <c r="F26" s="60"/>
      <c r="G26" s="60"/>
      <c r="H26" s="61"/>
      <c r="I26" s="61"/>
      <c r="J26" s="79"/>
      <c r="K26" s="62"/>
      <c r="L26" s="59"/>
      <c r="M26" s="290"/>
      <c r="N26" s="292"/>
      <c r="O26" s="292"/>
      <c r="P26" s="293"/>
    </row>
    <row r="27" spans="1:16" s="9" customFormat="1" ht="30" customHeight="1">
      <c r="A27" s="116">
        <f t="shared" si="1"/>
        <v>16</v>
      </c>
      <c r="B27" s="96"/>
      <c r="C27" s="70"/>
      <c r="D27" s="114"/>
      <c r="E27" s="47"/>
      <c r="F27" s="60"/>
      <c r="G27" s="60"/>
      <c r="H27" s="61"/>
      <c r="I27" s="61"/>
      <c r="J27" s="79"/>
      <c r="K27" s="62"/>
      <c r="L27" s="59"/>
      <c r="M27" s="290"/>
      <c r="N27" s="292"/>
      <c r="O27" s="292"/>
      <c r="P27" s="293"/>
    </row>
    <row r="28" spans="1:16" s="9" customFormat="1" ht="30" customHeight="1">
      <c r="A28" s="116">
        <f t="shared" si="1"/>
        <v>17</v>
      </c>
      <c r="B28" s="96"/>
      <c r="C28" s="70"/>
      <c r="D28" s="114"/>
      <c r="E28" s="47"/>
      <c r="F28" s="60"/>
      <c r="G28" s="60"/>
      <c r="H28" s="61"/>
      <c r="I28" s="61"/>
      <c r="J28" s="79"/>
      <c r="K28" s="62"/>
      <c r="L28" s="59"/>
      <c r="M28" s="290"/>
      <c r="N28" s="292"/>
      <c r="O28" s="292"/>
      <c r="P28" s="293"/>
    </row>
    <row r="29" spans="1:16" s="9" customFormat="1" ht="30" customHeight="1">
      <c r="A29" s="116">
        <f t="shared" si="1"/>
        <v>18</v>
      </c>
      <c r="B29" s="96"/>
      <c r="C29" s="70"/>
      <c r="D29" s="114"/>
      <c r="E29" s="47"/>
      <c r="F29" s="60"/>
      <c r="G29" s="60"/>
      <c r="H29" s="61"/>
      <c r="I29" s="61"/>
      <c r="J29" s="79"/>
      <c r="K29" s="62"/>
      <c r="L29" s="59"/>
      <c r="M29" s="290"/>
      <c r="N29" s="292"/>
      <c r="O29" s="292"/>
      <c r="P29" s="293"/>
    </row>
    <row r="30" spans="1:16" s="9" customFormat="1" ht="30" customHeight="1">
      <c r="A30" s="116">
        <f t="shared" si="1"/>
        <v>19</v>
      </c>
      <c r="B30" s="96"/>
      <c r="C30" s="70"/>
      <c r="D30" s="114"/>
      <c r="E30" s="47"/>
      <c r="F30" s="60"/>
      <c r="G30" s="60"/>
      <c r="H30" s="61"/>
      <c r="I30" s="61"/>
      <c r="J30" s="79"/>
      <c r="K30" s="62"/>
      <c r="L30" s="59"/>
      <c r="M30" s="290"/>
      <c r="N30" s="292"/>
      <c r="O30" s="292"/>
      <c r="P30" s="293"/>
    </row>
    <row r="31" spans="1:16" s="9" customFormat="1" ht="30" customHeight="1" thickBot="1">
      <c r="A31" s="116">
        <f t="shared" si="1"/>
        <v>20</v>
      </c>
      <c r="B31" s="97"/>
      <c r="C31" s="74"/>
      <c r="D31" s="114"/>
      <c r="E31" s="112"/>
      <c r="F31" s="60"/>
      <c r="G31" s="60"/>
      <c r="H31" s="61"/>
      <c r="I31" s="61"/>
      <c r="J31" s="79"/>
      <c r="K31" s="149"/>
      <c r="L31" s="80"/>
      <c r="M31" s="269"/>
      <c r="N31" s="270"/>
      <c r="O31" s="270"/>
      <c r="P31" s="271"/>
    </row>
    <row r="32" spans="1:27" ht="34.5" customHeight="1" thickBot="1">
      <c r="A32" s="273" t="s">
        <v>8</v>
      </c>
      <c r="B32" s="274"/>
      <c r="C32" s="297"/>
      <c r="D32" s="298"/>
      <c r="E32" s="298"/>
      <c r="F32" s="298"/>
      <c r="G32" s="298"/>
      <c r="H32" s="298"/>
      <c r="I32" s="298"/>
      <c r="J32" s="298"/>
      <c r="K32" s="298"/>
      <c r="L32" s="299"/>
      <c r="M32" s="298"/>
      <c r="N32" s="298"/>
      <c r="O32" s="298"/>
      <c r="P32" s="300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 spans="1:14" ht="37.5" customHeight="1">
      <c r="A33" s="10"/>
      <c r="B33" s="11"/>
      <c r="C33" s="294" t="s">
        <v>28</v>
      </c>
      <c r="D33" s="295"/>
      <c r="E33" s="295"/>
      <c r="F33" s="259" t="s">
        <v>51</v>
      </c>
      <c r="G33" s="259"/>
      <c r="H33" s="259"/>
      <c r="I33" s="259"/>
      <c r="J33" s="259"/>
      <c r="K33" s="259"/>
      <c r="L33" s="259"/>
      <c r="M33" s="259"/>
      <c r="N33" s="259"/>
    </row>
    <row r="34" spans="2:14" ht="12" customHeight="1">
      <c r="B34" s="14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40"/>
      <c r="N34" s="40"/>
    </row>
    <row r="35" spans="3:25" s="15" customFormat="1" ht="21" customHeight="1">
      <c r="C35" s="268" t="s">
        <v>29</v>
      </c>
      <c r="D35" s="295"/>
      <c r="E35" s="295"/>
      <c r="F35" s="265" t="s">
        <v>47</v>
      </c>
      <c r="G35" s="265"/>
      <c r="H35" s="265"/>
      <c r="I35" s="265"/>
      <c r="J35" s="265"/>
      <c r="K35" s="265"/>
      <c r="L35" s="265"/>
      <c r="M35" s="265"/>
      <c r="N35" s="265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3:30" s="15" customFormat="1" ht="16.5" customHeight="1">
      <c r="C36" s="19"/>
      <c r="D36" s="20"/>
      <c r="E36" s="21"/>
      <c r="F36" s="67"/>
      <c r="G36" s="67"/>
      <c r="H36" s="67"/>
      <c r="I36" s="67"/>
      <c r="J36" s="67"/>
      <c r="K36" s="66"/>
      <c r="L36" s="66"/>
      <c r="M36" s="66"/>
      <c r="N36" s="66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3:25" s="15" customFormat="1" ht="23.25" customHeight="1">
      <c r="C37" s="294" t="s">
        <v>46</v>
      </c>
      <c r="D37" s="295"/>
      <c r="E37" s="295"/>
      <c r="F37" s="265" t="s">
        <v>30</v>
      </c>
      <c r="G37" s="265"/>
      <c r="H37" s="265"/>
      <c r="I37" s="265"/>
      <c r="J37" s="265"/>
      <c r="K37" s="265"/>
      <c r="L37" s="265"/>
      <c r="M37" s="265"/>
      <c r="N37" s="265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9" spans="15:25" s="15" customFormat="1" ht="33" customHeight="1"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</sheetData>
  <mergeCells count="41">
    <mergeCell ref="M18:P18"/>
    <mergeCell ref="F35:N35"/>
    <mergeCell ref="M26:P26"/>
    <mergeCell ref="M27:P27"/>
    <mergeCell ref="M28:P28"/>
    <mergeCell ref="M29:P29"/>
    <mergeCell ref="M30:P30"/>
    <mergeCell ref="M19:P19"/>
    <mergeCell ref="C32:P32"/>
    <mergeCell ref="C33:E33"/>
    <mergeCell ref="C8:P8"/>
    <mergeCell ref="M23:P23"/>
    <mergeCell ref="M24:P24"/>
    <mergeCell ref="F33:N33"/>
    <mergeCell ref="B11:K11"/>
    <mergeCell ref="M11:P11"/>
    <mergeCell ref="L10:L11"/>
    <mergeCell ref="M15:P15"/>
    <mergeCell ref="M16:P16"/>
    <mergeCell ref="M17:P17"/>
    <mergeCell ref="C1:P4"/>
    <mergeCell ref="C5:P5"/>
    <mergeCell ref="C6:P6"/>
    <mergeCell ref="C7:P7"/>
    <mergeCell ref="C37:E37"/>
    <mergeCell ref="C35:E35"/>
    <mergeCell ref="M31:P31"/>
    <mergeCell ref="M20:P20"/>
    <mergeCell ref="M21:P21"/>
    <mergeCell ref="M22:P22"/>
    <mergeCell ref="F37:N37"/>
    <mergeCell ref="A32:B32"/>
    <mergeCell ref="A9:O9"/>
    <mergeCell ref="A1:B4"/>
    <mergeCell ref="A6:B6"/>
    <mergeCell ref="A7:B7"/>
    <mergeCell ref="M10:P10"/>
    <mergeCell ref="M12:P12"/>
    <mergeCell ref="M13:P13"/>
    <mergeCell ref="M14:P14"/>
    <mergeCell ref="M25:P25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28"/>
  <sheetViews>
    <sheetView tabSelected="1" zoomScale="75" zoomScaleNormal="75" zoomScaleSheetLayoutView="100" workbookViewId="0" topLeftCell="A1">
      <selection activeCell="F28" sqref="F28"/>
    </sheetView>
  </sheetViews>
  <sheetFormatPr defaultColWidth="9.00390625" defaultRowHeight="12.75"/>
  <cols>
    <col min="1" max="1" width="3.375" style="0" customWidth="1"/>
    <col min="2" max="2" width="22.00390625" style="0" customWidth="1"/>
    <col min="3" max="3" width="19.75390625" style="0" customWidth="1"/>
    <col min="4" max="4" width="7.875" style="0" customWidth="1"/>
    <col min="5" max="5" width="10.375" style="0" customWidth="1"/>
    <col min="6" max="6" width="6.125" style="0" customWidth="1"/>
    <col min="7" max="7" width="5.25390625" style="0" customWidth="1"/>
    <col min="8" max="8" width="4.875" style="0" customWidth="1"/>
    <col min="9" max="9" width="5.25390625" style="0" customWidth="1"/>
    <col min="10" max="10" width="4.75390625" style="0" customWidth="1"/>
    <col min="12" max="12" width="6.00390625" style="0" customWidth="1"/>
    <col min="13" max="13" width="4.00390625" style="0" customWidth="1"/>
    <col min="16" max="16" width="1.625" style="0" customWidth="1"/>
  </cols>
  <sheetData>
    <row r="1" spans="1:14" ht="12.75" customHeight="1">
      <c r="A1" s="277" t="s">
        <v>0</v>
      </c>
      <c r="B1" s="323"/>
      <c r="C1" s="301" t="s">
        <v>63</v>
      </c>
      <c r="D1" s="302"/>
      <c r="E1" s="302"/>
      <c r="F1" s="302"/>
      <c r="G1" s="302"/>
      <c r="H1" s="302"/>
      <c r="I1" s="302"/>
      <c r="J1" s="302"/>
      <c r="K1" s="302"/>
      <c r="L1" s="303"/>
      <c r="M1" s="1"/>
      <c r="N1" s="1"/>
    </row>
    <row r="2" spans="1:16" ht="12.75" customHeight="1">
      <c r="A2" s="279"/>
      <c r="B2" s="324"/>
      <c r="C2" s="304"/>
      <c r="D2" s="305"/>
      <c r="E2" s="305"/>
      <c r="F2" s="305"/>
      <c r="G2" s="305"/>
      <c r="H2" s="305"/>
      <c r="I2" s="305"/>
      <c r="J2" s="305"/>
      <c r="K2" s="305"/>
      <c r="L2" s="306"/>
      <c r="M2" s="1"/>
      <c r="N2" s="1"/>
      <c r="O2" s="322" t="s">
        <v>41</v>
      </c>
      <c r="P2" s="322"/>
    </row>
    <row r="3" spans="1:14" ht="12.75" customHeight="1">
      <c r="A3" s="279"/>
      <c r="B3" s="324"/>
      <c r="C3" s="304"/>
      <c r="D3" s="305"/>
      <c r="E3" s="305"/>
      <c r="F3" s="305"/>
      <c r="G3" s="305"/>
      <c r="H3" s="305"/>
      <c r="I3" s="305"/>
      <c r="J3" s="305"/>
      <c r="K3" s="305"/>
      <c r="L3" s="306"/>
      <c r="M3" s="1"/>
      <c r="N3" s="1"/>
    </row>
    <row r="4" spans="1:14" ht="12.75" customHeight="1">
      <c r="A4" s="279"/>
      <c r="B4" s="324"/>
      <c r="C4" s="307"/>
      <c r="D4" s="308"/>
      <c r="E4" s="308"/>
      <c r="F4" s="308"/>
      <c r="G4" s="308"/>
      <c r="H4" s="308"/>
      <c r="I4" s="308"/>
      <c r="J4" s="308"/>
      <c r="K4" s="308"/>
      <c r="L4" s="309"/>
      <c r="M4" s="1"/>
      <c r="N4" s="1"/>
    </row>
    <row r="5" spans="1:28" ht="19.5" customHeight="1">
      <c r="A5" s="118" t="s">
        <v>1</v>
      </c>
      <c r="B5" s="147"/>
      <c r="C5" s="281" t="s">
        <v>111</v>
      </c>
      <c r="D5" s="310"/>
      <c r="E5" s="310"/>
      <c r="F5" s="310"/>
      <c r="G5" s="310"/>
      <c r="H5" s="310"/>
      <c r="I5" s="310"/>
      <c r="J5" s="310"/>
      <c r="K5" s="310"/>
      <c r="L5" s="311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40"/>
      <c r="AB5" s="40"/>
    </row>
    <row r="6" spans="1:28" ht="19.5" customHeight="1">
      <c r="A6" s="281" t="s">
        <v>33</v>
      </c>
      <c r="B6" s="310"/>
      <c r="C6" s="312" t="s">
        <v>61</v>
      </c>
      <c r="D6" s="313"/>
      <c r="E6" s="313"/>
      <c r="F6" s="313"/>
      <c r="G6" s="313"/>
      <c r="H6" s="313"/>
      <c r="I6" s="313"/>
      <c r="J6" s="313"/>
      <c r="K6" s="313"/>
      <c r="L6" s="314"/>
      <c r="M6" s="3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0"/>
      <c r="AB6" s="40"/>
    </row>
    <row r="7" spans="1:28" ht="19.5" customHeight="1">
      <c r="A7" s="283" t="s">
        <v>34</v>
      </c>
      <c r="B7" s="325"/>
      <c r="C7" s="281" t="s">
        <v>62</v>
      </c>
      <c r="D7" s="310"/>
      <c r="E7" s="310"/>
      <c r="F7" s="310"/>
      <c r="G7" s="310"/>
      <c r="H7" s="310"/>
      <c r="I7" s="310"/>
      <c r="J7" s="310"/>
      <c r="K7" s="310"/>
      <c r="L7" s="311"/>
      <c r="M7" s="4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40"/>
      <c r="AB7" s="40"/>
    </row>
    <row r="8" spans="1:28" ht="19.5" customHeight="1" thickBot="1">
      <c r="A8" s="140" t="s">
        <v>2</v>
      </c>
      <c r="B8" s="148"/>
      <c r="C8" s="315" t="s">
        <v>38</v>
      </c>
      <c r="D8" s="316"/>
      <c r="E8" s="316"/>
      <c r="F8" s="316"/>
      <c r="G8" s="316"/>
      <c r="H8" s="316"/>
      <c r="I8" s="316"/>
      <c r="J8" s="316"/>
      <c r="K8" s="316"/>
      <c r="L8" s="317"/>
      <c r="M8" s="8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40"/>
      <c r="AB8" s="40"/>
    </row>
    <row r="9" spans="1:28" ht="30" customHeight="1" thickBot="1">
      <c r="A9" s="275" t="s">
        <v>23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16" s="8" customFormat="1" ht="64.5" customHeight="1" thickBot="1">
      <c r="A10" s="5" t="s">
        <v>4</v>
      </c>
      <c r="B10" s="52" t="s">
        <v>37</v>
      </c>
      <c r="C10" s="6" t="s">
        <v>32</v>
      </c>
      <c r="D10" s="48" t="s">
        <v>5</v>
      </c>
      <c r="E10" s="183" t="s">
        <v>6</v>
      </c>
      <c r="F10" s="38" t="s">
        <v>3</v>
      </c>
      <c r="G10" s="38" t="s">
        <v>9</v>
      </c>
      <c r="H10" s="38" t="s">
        <v>24</v>
      </c>
      <c r="I10" s="38" t="s">
        <v>25</v>
      </c>
      <c r="J10" s="55" t="s">
        <v>26</v>
      </c>
      <c r="K10" s="83" t="s">
        <v>27</v>
      </c>
      <c r="L10" s="84" t="s">
        <v>7</v>
      </c>
      <c r="M10" s="285" t="s">
        <v>14</v>
      </c>
      <c r="N10" s="286"/>
      <c r="O10" s="286"/>
      <c r="P10" s="287"/>
    </row>
    <row r="11" spans="1:16" s="9" customFormat="1" ht="30" customHeight="1">
      <c r="A11" s="115">
        <v>1</v>
      </c>
      <c r="B11" t="s">
        <v>88</v>
      </c>
      <c r="C11" s="181" t="s">
        <v>66</v>
      </c>
      <c r="D11" s="120">
        <v>5</v>
      </c>
      <c r="E11" s="233" t="s">
        <v>89</v>
      </c>
      <c r="F11" s="185">
        <f>IF('Сводный '!AJ8&gt;4,'Сводный '!AJ11,'Сводный '!AE11)</f>
        <v>64.66666666666667</v>
      </c>
      <c r="G11" s="187">
        <f>IF('Сводный '!AJ8&gt;4,'Сводный '!AK11,'Сводный '!AF11)</f>
        <v>5.666666666666667</v>
      </c>
      <c r="H11" s="189">
        <f>IF('Сводный '!AJ8&gt;4,'Сводный '!AL11,'Сводный '!AG11)</f>
        <v>-1.3333333333333333</v>
      </c>
      <c r="I11" s="187">
        <f>IF('Сводный '!AJ8&gt;4,'Сводный '!AM11,'Сводный '!AH11)</f>
        <v>1.6666666666666667</v>
      </c>
      <c r="J11" s="191">
        <f>IF('Сводный '!AJ8&gt;4,'Сводный '!AN11,'Сводный '!AI11)</f>
        <v>3.3333333333333335</v>
      </c>
      <c r="K11" s="159">
        <f>SUM(F11,G11,H11,I11,J11)</f>
        <v>74.00000000000001</v>
      </c>
      <c r="L11" s="163">
        <f>RANK(K11,K11:K20,0)</f>
        <v>6</v>
      </c>
      <c r="M11" s="288"/>
      <c r="N11" s="278"/>
      <c r="O11" s="278"/>
      <c r="P11" s="289"/>
    </row>
    <row r="12" spans="1:19" s="9" customFormat="1" ht="30" customHeight="1">
      <c r="A12" s="116">
        <f>SUM(A11,1)</f>
        <v>2</v>
      </c>
      <c r="B12" t="s">
        <v>90</v>
      </c>
      <c r="C12" s="46" t="s">
        <v>67</v>
      </c>
      <c r="D12" s="113">
        <v>5</v>
      </c>
      <c r="E12" s="184" t="s">
        <v>69</v>
      </c>
      <c r="F12" s="186">
        <f>IF('Сводный '!AJ8&gt;4,'Сводный '!AJ12,'Сводный '!AE12)</f>
        <v>64</v>
      </c>
      <c r="G12" s="188">
        <f>IF('Сводный '!AJ8&gt;4,'Сводный '!AK12,'Сводный '!AF12)</f>
        <v>7.666666666666667</v>
      </c>
      <c r="H12" s="190">
        <f>IF('Сводный '!AJ8&gt;4,'Сводный '!AL12,'Сводный '!AG12)</f>
        <v>-4</v>
      </c>
      <c r="I12" s="188">
        <f>IF('Сводный '!AJ8&gt;4,'Сводный '!AM12,'Сводный '!AH12)</f>
        <v>0.3333333333333333</v>
      </c>
      <c r="J12" s="192">
        <f>IF('Сводный '!AJ8&gt;4,'Сводный '!AN12,'Сводный '!AI12)</f>
        <v>2.6666666666666665</v>
      </c>
      <c r="K12" s="160">
        <f aca="true" t="shared" si="0" ref="K12:K20">SUM(F12,G12,H12,I12,J12)</f>
        <v>70.66666666666667</v>
      </c>
      <c r="L12" s="86">
        <f>RANK(K12,K11:K20,0)</f>
        <v>7</v>
      </c>
      <c r="M12" s="290"/>
      <c r="N12" s="280"/>
      <c r="O12" s="280"/>
      <c r="P12" s="291"/>
      <c r="S12" s="49"/>
    </row>
    <row r="13" spans="1:16" s="9" customFormat="1" ht="30" customHeight="1">
      <c r="A13" s="116">
        <f aca="true" t="shared" si="1" ref="A13:A20">SUM(A12,1)</f>
        <v>3</v>
      </c>
      <c r="B13" t="s">
        <v>91</v>
      </c>
      <c r="C13" s="46" t="s">
        <v>92</v>
      </c>
      <c r="D13" s="113">
        <v>6</v>
      </c>
      <c r="E13" s="184" t="s">
        <v>68</v>
      </c>
      <c r="F13" s="186">
        <f>IF('Сводный '!AJ8&gt;4,'Сводный '!AJ13,'Сводный '!AE13)</f>
        <v>112.33333333333333</v>
      </c>
      <c r="G13" s="188">
        <f>IF('Сводный '!AJ8&gt;4,'Сводный '!AK13,'Сводный '!AF13)</f>
        <v>21</v>
      </c>
      <c r="H13" s="190">
        <f>IF('Сводный '!AJ8&gt;4,'Сводный '!AL13,'Сводный '!AG13)</f>
        <v>2</v>
      </c>
      <c r="I13" s="188">
        <f>IF('Сводный '!AJ8&gt;4,'Сводный '!AM13,'Сводный '!AH13)</f>
        <v>10.666666666666666</v>
      </c>
      <c r="J13" s="192">
        <f>IF('Сводный '!AJ8&gt;4,'Сводный '!AN13,'Сводный '!AI13)</f>
        <v>6.666666666666667</v>
      </c>
      <c r="K13" s="160">
        <f t="shared" si="0"/>
        <v>152.66666666666663</v>
      </c>
      <c r="L13" s="86">
        <f>RANK(K13,K11:K20,0)</f>
        <v>1</v>
      </c>
      <c r="M13" s="290"/>
      <c r="N13" s="280"/>
      <c r="O13" s="280"/>
      <c r="P13" s="291"/>
    </row>
    <row r="14" spans="1:16" s="9" customFormat="1" ht="30" customHeight="1">
      <c r="A14" s="116">
        <f t="shared" si="1"/>
        <v>4</v>
      </c>
      <c r="B14" t="s">
        <v>93</v>
      </c>
      <c r="C14" s="46" t="s">
        <v>67</v>
      </c>
      <c r="D14" s="113">
        <v>5</v>
      </c>
      <c r="E14" s="250" t="s">
        <v>94</v>
      </c>
      <c r="F14" s="186">
        <f>IF('Сводный '!AJ8&gt;4,'Сводный '!AJ14,'Сводный '!AE14)</f>
        <v>73.66666666666667</v>
      </c>
      <c r="G14" s="188">
        <f>IF('Сводный '!AJ8&gt;4,'Сводный '!AK14,'Сводный '!AF14)</f>
        <v>9</v>
      </c>
      <c r="H14" s="190">
        <f>IF('Сводный '!AJ8&gt;4,'Сводный '!AL14,'Сводный '!AG14)</f>
        <v>1</v>
      </c>
      <c r="I14" s="188">
        <f>IF('Сводный '!AJ8&gt;4,'Сводный '!AM14,'Сводный '!AH14)</f>
        <v>5</v>
      </c>
      <c r="J14" s="192">
        <f>IF('Сводный '!AJ8&gt;4,'Сводный '!AN14,'Сводный '!AI14)</f>
        <v>4</v>
      </c>
      <c r="K14" s="160">
        <f t="shared" si="0"/>
        <v>92.66666666666667</v>
      </c>
      <c r="L14" s="86">
        <f>RANK(K14,K11:K20,0)</f>
        <v>4</v>
      </c>
      <c r="M14" s="290"/>
      <c r="N14" s="280"/>
      <c r="O14" s="280"/>
      <c r="P14" s="291"/>
    </row>
    <row r="15" spans="1:16" s="9" customFormat="1" ht="30" customHeight="1">
      <c r="A15" s="116">
        <f t="shared" si="1"/>
        <v>5</v>
      </c>
      <c r="B15" t="s">
        <v>95</v>
      </c>
      <c r="C15" s="46" t="s">
        <v>96</v>
      </c>
      <c r="D15" s="113" t="s">
        <v>97</v>
      </c>
      <c r="E15" s="184" t="s">
        <v>70</v>
      </c>
      <c r="F15" s="186">
        <f>IF('Сводный '!AJ8&gt;4,'Сводный '!AJ15,'Сводный '!AE15)</f>
        <v>78.33333333333333</v>
      </c>
      <c r="G15" s="188">
        <f>IF('Сводный '!AJ8&gt;4,'Сводный '!AK15,'Сводный '!AF15)</f>
        <v>14</v>
      </c>
      <c r="H15" s="190">
        <f>IF('Сводный '!AJ8&gt;4,'Сводный '!AL15,'Сводный '!AG15)</f>
        <v>4.666666666666667</v>
      </c>
      <c r="I15" s="188">
        <f>IF('Сводный '!AJ8&gt;4,'Сводный '!AM15,'Сводный '!AH15)</f>
        <v>7.666666666666667</v>
      </c>
      <c r="J15" s="192">
        <f>IF('Сводный '!AJ8&gt;4,'Сводный '!AN15,'Сводный '!AI15)</f>
        <v>5</v>
      </c>
      <c r="K15" s="160">
        <f t="shared" si="0"/>
        <v>109.66666666666667</v>
      </c>
      <c r="L15" s="86">
        <f>RANK(K15,K11:K20,0)</f>
        <v>2</v>
      </c>
      <c r="M15" s="290"/>
      <c r="N15" s="280"/>
      <c r="O15" s="280"/>
      <c r="P15" s="291"/>
    </row>
    <row r="16" spans="1:16" s="9" customFormat="1" ht="30" customHeight="1">
      <c r="A16" s="116">
        <f t="shared" si="1"/>
        <v>6</v>
      </c>
      <c r="B16" t="s">
        <v>98</v>
      </c>
      <c r="C16" s="46" t="s">
        <v>67</v>
      </c>
      <c r="D16" s="113">
        <v>5</v>
      </c>
      <c r="E16" s="233" t="s">
        <v>99</v>
      </c>
      <c r="F16" s="186">
        <f>IF('Сводный '!AJ8&gt;4,'Сводный '!AJ16,'Сводный '!AE16)</f>
        <v>69.33333333333333</v>
      </c>
      <c r="G16" s="188">
        <f>IF('Сводный '!AJ8&gt;4,'Сводный '!AK16,'Сводный '!AF16)</f>
        <v>7.333333333333333</v>
      </c>
      <c r="H16" s="186">
        <f>IF('Сводный '!AJ8&gt;4,'Сводный '!AL16,'Сводный '!AG16)</f>
        <v>1</v>
      </c>
      <c r="I16" s="188">
        <f>IF('Сводный '!AJ8&gt;4,'Сводный '!AM16,'Сводный '!AH16)</f>
        <v>3.3333333333333335</v>
      </c>
      <c r="J16" s="192">
        <f>IF('Сводный '!AJ8&gt;4,'Сводный '!AN16,'Сводный '!AI16)</f>
        <v>5</v>
      </c>
      <c r="K16" s="160">
        <f t="shared" si="0"/>
        <v>85.99999999999999</v>
      </c>
      <c r="L16" s="86">
        <f>RANK(K16,K11:K20,0)</f>
        <v>5</v>
      </c>
      <c r="M16" s="290"/>
      <c r="N16" s="280"/>
      <c r="O16" s="280"/>
      <c r="P16" s="291"/>
    </row>
    <row r="17" spans="1:16" s="9" customFormat="1" ht="30" customHeight="1">
      <c r="A17" s="116">
        <f t="shared" si="1"/>
        <v>7</v>
      </c>
      <c r="B17" t="s">
        <v>100</v>
      </c>
      <c r="C17" s="232" t="s">
        <v>67</v>
      </c>
      <c r="D17" s="236" t="s">
        <v>97</v>
      </c>
      <c r="E17" s="233" t="s">
        <v>101</v>
      </c>
      <c r="F17" s="186">
        <f>IF('Сводный '!AJ8&gt;4,'Сводный '!AJ17,'Сводный '!AE17)</f>
        <v>80.66666666666667</v>
      </c>
      <c r="G17" s="188">
        <f>IF('Сводный '!AJ8&gt;4,'Сводный '!AK17,'Сводный '!AF17)</f>
        <v>10.333333333333334</v>
      </c>
      <c r="H17" s="186">
        <f>IF('Сводный '!AJ8&gt;4,'Сводный '!AL17,'Сводный '!AG17)</f>
        <v>0.6666666666666666</v>
      </c>
      <c r="I17" s="188">
        <f>IF('Сводный '!AJ8&gt;4,'Сводный '!AM17,'Сводный '!AH17)</f>
        <v>7</v>
      </c>
      <c r="J17" s="192">
        <f>IF('Сводный '!AJ8&gt;4,'Сводный '!AN17,'Сводный '!AI17)</f>
        <v>5.333333333333333</v>
      </c>
      <c r="K17" s="160">
        <f t="shared" si="0"/>
        <v>104</v>
      </c>
      <c r="L17" s="87">
        <f>RANK(K17,K11:K20,0)</f>
        <v>3</v>
      </c>
      <c r="M17" s="290"/>
      <c r="N17" s="280"/>
      <c r="O17" s="280"/>
      <c r="P17" s="291"/>
    </row>
    <row r="18" spans="1:16" s="9" customFormat="1" ht="30" customHeight="1">
      <c r="A18" s="117">
        <f t="shared" si="1"/>
        <v>8</v>
      </c>
      <c r="B18" s="180"/>
      <c r="C18" s="46"/>
      <c r="D18" s="120"/>
      <c r="E18" s="184"/>
      <c r="F18" s="186">
        <f>IF('Сводный '!AJ8&gt;4,'Сводный '!AJ18,'Сводный '!AE18)</f>
        <v>0</v>
      </c>
      <c r="G18" s="188">
        <f>IF('Сводный '!AJ8&gt;4,'Сводный '!AK18,'Сводный '!AF18)</f>
        <v>0</v>
      </c>
      <c r="H18" s="186">
        <f>IF('Сводный '!AJ8&gt;4,'Сводный '!AL18,'Сводный '!AG18)</f>
        <v>0</v>
      </c>
      <c r="I18" s="188">
        <f>IF('Сводный '!AJ8&gt;4,'Сводный '!AM18,'Сводный '!AH18)</f>
        <v>0</v>
      </c>
      <c r="J18" s="192">
        <f>IF('Сводный '!AJ8&gt;4,'Сводный '!AN18,'Сводный '!AI18)</f>
        <v>0</v>
      </c>
      <c r="K18" s="160">
        <f t="shared" si="0"/>
        <v>0</v>
      </c>
      <c r="L18" s="87">
        <f>RANK(K18,K11:K20,0)</f>
        <v>8</v>
      </c>
      <c r="M18" s="290"/>
      <c r="N18" s="280"/>
      <c r="O18" s="280"/>
      <c r="P18" s="291"/>
    </row>
    <row r="19" spans="1:16" s="9" customFormat="1" ht="30" customHeight="1">
      <c r="A19" s="116">
        <f>SUM(A18,1)</f>
        <v>9</v>
      </c>
      <c r="B19" s="180"/>
      <c r="C19" s="46"/>
      <c r="D19" s="113"/>
      <c r="E19" s="184"/>
      <c r="F19" s="186">
        <f>IF('Сводный '!AJ8&gt;4,'Сводный '!AJ19,'Сводный '!AE19)</f>
        <v>0</v>
      </c>
      <c r="G19" s="188">
        <f>IF('Сводный '!AJ8&gt;4,'Сводный '!AK19,'Сводный '!AF19)</f>
        <v>0</v>
      </c>
      <c r="H19" s="186">
        <f>IF('Сводный '!AJ8&gt;4,'Сводный '!AL19,'Сводный '!AG19)</f>
        <v>0</v>
      </c>
      <c r="I19" s="188">
        <f>IF('Сводный '!AJ8&gt;4,'Сводный '!AM19,'Сводный '!AH19)</f>
        <v>0</v>
      </c>
      <c r="J19" s="192">
        <f>IF('Сводный '!AJ8&gt;4,'Сводный '!AN19,'Сводный '!AI19)</f>
        <v>0</v>
      </c>
      <c r="K19" s="160">
        <f t="shared" si="0"/>
        <v>0</v>
      </c>
      <c r="L19" s="85">
        <f>RANK(K19,K11:K20,0)</f>
        <v>8</v>
      </c>
      <c r="M19" s="290"/>
      <c r="N19" s="292"/>
      <c r="O19" s="292"/>
      <c r="P19" s="293"/>
    </row>
    <row r="20" spans="1:16" s="9" customFormat="1" ht="30" customHeight="1" thickBot="1">
      <c r="A20" s="117">
        <f t="shared" si="1"/>
        <v>10</v>
      </c>
      <c r="B20" s="182"/>
      <c r="C20" s="47"/>
      <c r="D20" s="120"/>
      <c r="E20" s="193"/>
      <c r="F20" s="194">
        <f>IF('Сводный '!AJ8&gt;4,'Сводный '!AJ20,'Сводный '!AE20)</f>
        <v>0</v>
      </c>
      <c r="G20" s="195">
        <f>IF('Сводный '!AJ8&gt;4,'Сводный '!AK20,'Сводный '!AF20)</f>
        <v>0</v>
      </c>
      <c r="H20" s="194">
        <f>IF('Сводный '!AJ8&gt;4,'Сводный '!AL20,'Сводный '!AG20)</f>
        <v>0</v>
      </c>
      <c r="I20" s="195">
        <f>IF('Сводный '!AJ8&gt;4,'Сводный '!AM20,'Сводный '!AH20)</f>
        <v>0</v>
      </c>
      <c r="J20" s="196">
        <f>IF('Сводный '!AJ8&gt;4,'Сводный '!AN20,'Сводный '!AI20)</f>
        <v>0</v>
      </c>
      <c r="K20" s="197">
        <f t="shared" si="0"/>
        <v>0</v>
      </c>
      <c r="L20" s="198">
        <f>RANK(K20,K11:K20,0)</f>
        <v>8</v>
      </c>
      <c r="M20" s="256"/>
      <c r="N20" s="318"/>
      <c r="O20" s="318"/>
      <c r="P20" s="319"/>
    </row>
    <row r="21" spans="1:27" ht="70.5" customHeight="1" thickBot="1">
      <c r="A21" s="320" t="s">
        <v>8</v>
      </c>
      <c r="B21" s="321"/>
      <c r="C21" s="297" t="s">
        <v>110</v>
      </c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300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12" ht="37.5" customHeight="1">
      <c r="A22" s="10"/>
      <c r="B22" s="16" t="s">
        <v>64</v>
      </c>
      <c r="C22" s="17"/>
      <c r="D22" s="81" t="s">
        <v>103</v>
      </c>
      <c r="E22" s="81"/>
      <c r="F22" s="81"/>
      <c r="G22" s="81"/>
      <c r="H22" s="81"/>
      <c r="I22" s="81"/>
      <c r="J22" s="81"/>
      <c r="K22" s="81"/>
      <c r="L22" s="81"/>
    </row>
    <row r="23" spans="2:12" ht="12" customHeight="1">
      <c r="B23" s="14"/>
      <c r="C23" s="12"/>
      <c r="D23" s="13"/>
      <c r="E23" s="13"/>
      <c r="F23" s="13"/>
      <c r="G23" s="13"/>
      <c r="H23" s="13"/>
      <c r="I23" s="13"/>
      <c r="J23" s="13"/>
      <c r="K23" s="13"/>
      <c r="L23" s="40"/>
    </row>
    <row r="24" spans="2:25" s="15" customFormat="1" ht="21" customHeight="1">
      <c r="B24" s="82" t="s">
        <v>65</v>
      </c>
      <c r="C24" s="17"/>
      <c r="D24" s="66" t="s">
        <v>121</v>
      </c>
      <c r="E24" s="66"/>
      <c r="F24" s="66"/>
      <c r="G24" s="66"/>
      <c r="H24" s="66"/>
      <c r="I24" s="66"/>
      <c r="J24" s="66"/>
      <c r="K24" s="66"/>
      <c r="L24" s="66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3:30" s="15" customFormat="1" ht="16.5" customHeight="1">
      <c r="C25" s="19"/>
      <c r="D25" s="67"/>
      <c r="E25" s="67"/>
      <c r="F25" s="67"/>
      <c r="G25" s="67"/>
      <c r="H25" s="67"/>
      <c r="I25" s="66"/>
      <c r="J25" s="66"/>
      <c r="K25" s="66"/>
      <c r="L25" s="66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2:25" s="15" customFormat="1" ht="23.25" customHeight="1">
      <c r="B26" s="16"/>
      <c r="C26" s="17"/>
      <c r="D26" s="66"/>
      <c r="E26" s="66"/>
      <c r="F26" s="66"/>
      <c r="G26" s="66"/>
      <c r="H26" s="66"/>
      <c r="I26" s="66"/>
      <c r="J26" s="66"/>
      <c r="K26" s="66"/>
      <c r="L26" s="66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8" spans="15:25" s="15" customFormat="1" ht="33" customHeight="1"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</sheetData>
  <mergeCells count="23">
    <mergeCell ref="A21:B21"/>
    <mergeCell ref="A9:O9"/>
    <mergeCell ref="O2:P2"/>
    <mergeCell ref="A1:B4"/>
    <mergeCell ref="A6:B6"/>
    <mergeCell ref="A7:B7"/>
    <mergeCell ref="M10:P10"/>
    <mergeCell ref="M11:P11"/>
    <mergeCell ref="M12:P12"/>
    <mergeCell ref="M19:P19"/>
    <mergeCell ref="C8:L8"/>
    <mergeCell ref="M13:P13"/>
    <mergeCell ref="M20:P20"/>
    <mergeCell ref="M14:P14"/>
    <mergeCell ref="M15:P15"/>
    <mergeCell ref="C1:L4"/>
    <mergeCell ref="C5:L5"/>
    <mergeCell ref="C6:L6"/>
    <mergeCell ref="C7:L7"/>
    <mergeCell ref="C21:P21"/>
    <mergeCell ref="M16:P16"/>
    <mergeCell ref="M17:P17"/>
    <mergeCell ref="M18:P1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BM27"/>
  <sheetViews>
    <sheetView view="pageBreakPreview" zoomScale="75" zoomScaleSheetLayoutView="75" workbookViewId="0" topLeftCell="A1">
      <selection activeCell="A21" sqref="A20:AX21"/>
    </sheetView>
  </sheetViews>
  <sheetFormatPr defaultColWidth="9.00390625" defaultRowHeight="12.75"/>
  <cols>
    <col min="1" max="1" width="3.375" style="0" customWidth="1"/>
    <col min="2" max="2" width="15.75390625" style="0" customWidth="1"/>
    <col min="3" max="3" width="13.25390625" style="0" customWidth="1"/>
    <col min="4" max="5" width="7.75390625" style="0" customWidth="1"/>
    <col min="6" max="11" width="3.25390625" style="0" customWidth="1"/>
    <col min="12" max="12" width="4.00390625" style="0" customWidth="1"/>
    <col min="13" max="40" width="3.25390625" style="0" customWidth="1"/>
    <col min="41" max="65" width="3.625" style="0" customWidth="1"/>
  </cols>
  <sheetData>
    <row r="1" spans="1:29" ht="19.5" customHeight="1">
      <c r="A1" s="277" t="s">
        <v>0</v>
      </c>
      <c r="B1" s="278"/>
      <c r="C1" s="278"/>
      <c r="D1" s="266" t="s">
        <v>63</v>
      </c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7"/>
      <c r="AB1" s="1"/>
      <c r="AC1" s="17"/>
    </row>
    <row r="2" spans="1:30" ht="19.5" customHeight="1">
      <c r="A2" s="279"/>
      <c r="B2" s="280"/>
      <c r="C2" s="280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9"/>
      <c r="AB2" s="1"/>
      <c r="AC2" s="295" t="s">
        <v>40</v>
      </c>
      <c r="AD2" s="295"/>
    </row>
    <row r="3" spans="1:29" ht="19.5" customHeight="1">
      <c r="A3" s="279"/>
      <c r="B3" s="280"/>
      <c r="C3" s="280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9"/>
      <c r="AB3" s="1"/>
      <c r="AC3" s="17"/>
    </row>
    <row r="4" spans="1:29" ht="19.5" customHeight="1">
      <c r="A4" s="283" t="s">
        <v>1</v>
      </c>
      <c r="B4" s="262"/>
      <c r="C4" s="262"/>
      <c r="D4" s="350" t="s">
        <v>122</v>
      </c>
      <c r="E4" s="350"/>
      <c r="F4" s="350"/>
      <c r="G4" s="350"/>
      <c r="H4" s="350"/>
      <c r="I4" s="350"/>
      <c r="J4" s="350"/>
      <c r="K4" s="350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2"/>
      <c r="AB4" s="1"/>
      <c r="AC4" s="17"/>
    </row>
    <row r="5" spans="1:29" ht="19.5" customHeight="1">
      <c r="A5" s="283" t="s">
        <v>33</v>
      </c>
      <c r="B5" s="262"/>
      <c r="C5" s="262"/>
      <c r="D5" s="353" t="s">
        <v>61</v>
      </c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5"/>
      <c r="AB5" s="1"/>
      <c r="AC5" s="17"/>
    </row>
    <row r="6" spans="1:29" ht="19.5" customHeight="1">
      <c r="A6" s="283" t="s">
        <v>34</v>
      </c>
      <c r="B6" s="262"/>
      <c r="C6" s="262"/>
      <c r="D6" s="356" t="s">
        <v>62</v>
      </c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8"/>
      <c r="AB6" s="1"/>
      <c r="AC6" s="17"/>
    </row>
    <row r="7" spans="1:52" ht="19.5" customHeight="1" thickBot="1">
      <c r="A7" s="340" t="s">
        <v>2</v>
      </c>
      <c r="B7" s="335"/>
      <c r="C7" s="335"/>
      <c r="D7" s="334" t="s">
        <v>38</v>
      </c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6"/>
      <c r="AT7" s="372" t="s">
        <v>58</v>
      </c>
      <c r="AU7" s="372"/>
      <c r="AV7" s="98">
        <f>SUM(AJ8,-2)</f>
        <v>3</v>
      </c>
      <c r="AW7" s="98"/>
      <c r="AX7" s="98"/>
      <c r="AY7" s="98"/>
      <c r="AZ7" s="98"/>
    </row>
    <row r="8" spans="1:36" ht="18.75" thickBot="1">
      <c r="A8" s="359" t="s">
        <v>15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73"/>
      <c r="AF8" s="373"/>
      <c r="AG8" s="373"/>
      <c r="AH8" s="373"/>
      <c r="AI8" s="110" t="s">
        <v>54</v>
      </c>
      <c r="AJ8" s="111">
        <v>5</v>
      </c>
    </row>
    <row r="9" spans="1:55" ht="60" customHeight="1" thickBot="1">
      <c r="A9" s="364" t="s">
        <v>4</v>
      </c>
      <c r="B9" s="341" t="s">
        <v>37</v>
      </c>
      <c r="C9" s="332" t="s">
        <v>32</v>
      </c>
      <c r="D9" s="331" t="s">
        <v>42</v>
      </c>
      <c r="E9" s="343" t="s">
        <v>12</v>
      </c>
      <c r="F9" s="345" t="s">
        <v>118</v>
      </c>
      <c r="G9" s="338"/>
      <c r="H9" s="338"/>
      <c r="I9" s="338"/>
      <c r="J9" s="339"/>
      <c r="K9" s="337" t="s">
        <v>87</v>
      </c>
      <c r="L9" s="338"/>
      <c r="M9" s="338"/>
      <c r="N9" s="338"/>
      <c r="O9" s="339"/>
      <c r="P9" s="337" t="s">
        <v>86</v>
      </c>
      <c r="Q9" s="338"/>
      <c r="R9" s="338"/>
      <c r="S9" s="338"/>
      <c r="T9" s="339"/>
      <c r="U9" s="337" t="s">
        <v>119</v>
      </c>
      <c r="V9" s="338"/>
      <c r="W9" s="338"/>
      <c r="X9" s="338"/>
      <c r="Y9" s="339"/>
      <c r="Z9" s="337" t="s">
        <v>120</v>
      </c>
      <c r="AA9" s="338"/>
      <c r="AB9" s="338"/>
      <c r="AC9" s="338"/>
      <c r="AD9" s="339"/>
      <c r="AE9" s="369" t="s">
        <v>52</v>
      </c>
      <c r="AF9" s="370"/>
      <c r="AG9" s="370"/>
      <c r="AH9" s="370"/>
      <c r="AI9" s="371"/>
      <c r="AJ9" s="369" t="s">
        <v>53</v>
      </c>
      <c r="AK9" s="370"/>
      <c r="AL9" s="370"/>
      <c r="AM9" s="370"/>
      <c r="AN9" s="371"/>
      <c r="AO9" s="367" t="s">
        <v>55</v>
      </c>
      <c r="AP9" s="367"/>
      <c r="AQ9" s="367"/>
      <c r="AR9" s="367"/>
      <c r="AS9" s="368"/>
      <c r="AT9" s="366" t="s">
        <v>56</v>
      </c>
      <c r="AU9" s="367"/>
      <c r="AV9" s="367"/>
      <c r="AW9" s="367"/>
      <c r="AX9" s="368"/>
      <c r="AY9" s="366" t="s">
        <v>57</v>
      </c>
      <c r="AZ9" s="367"/>
      <c r="BA9" s="367"/>
      <c r="BB9" s="367"/>
      <c r="BC9" s="368"/>
    </row>
    <row r="10" spans="1:55" ht="13.5" thickBot="1">
      <c r="A10" s="365"/>
      <c r="B10" s="342"/>
      <c r="C10" s="333"/>
      <c r="D10" s="472"/>
      <c r="E10" s="344"/>
      <c r="F10" s="171" t="s">
        <v>16</v>
      </c>
      <c r="G10" s="172" t="s">
        <v>17</v>
      </c>
      <c r="H10" s="172" t="s">
        <v>18</v>
      </c>
      <c r="I10" s="172" t="s">
        <v>19</v>
      </c>
      <c r="J10" s="173" t="s">
        <v>20</v>
      </c>
      <c r="K10" s="171" t="s">
        <v>16</v>
      </c>
      <c r="L10" s="174" t="s">
        <v>17</v>
      </c>
      <c r="M10" s="172" t="s">
        <v>18</v>
      </c>
      <c r="N10" s="172" t="s">
        <v>19</v>
      </c>
      <c r="O10" s="173" t="s">
        <v>20</v>
      </c>
      <c r="P10" s="171" t="s">
        <v>16</v>
      </c>
      <c r="Q10" s="174" t="s">
        <v>17</v>
      </c>
      <c r="R10" s="172" t="s">
        <v>18</v>
      </c>
      <c r="S10" s="172" t="s">
        <v>19</v>
      </c>
      <c r="T10" s="173" t="s">
        <v>20</v>
      </c>
      <c r="U10" s="171" t="s">
        <v>16</v>
      </c>
      <c r="V10" s="174" t="s">
        <v>17</v>
      </c>
      <c r="W10" s="172" t="s">
        <v>18</v>
      </c>
      <c r="X10" s="172" t="s">
        <v>19</v>
      </c>
      <c r="Y10" s="173" t="s">
        <v>20</v>
      </c>
      <c r="Z10" s="171" t="s">
        <v>16</v>
      </c>
      <c r="AA10" s="174" t="s">
        <v>17</v>
      </c>
      <c r="AB10" s="172" t="s">
        <v>18</v>
      </c>
      <c r="AC10" s="172" t="s">
        <v>19</v>
      </c>
      <c r="AD10" s="173" t="s">
        <v>20</v>
      </c>
      <c r="AE10" s="171" t="s">
        <v>16</v>
      </c>
      <c r="AF10" s="174" t="s">
        <v>17</v>
      </c>
      <c r="AG10" s="172" t="s">
        <v>18</v>
      </c>
      <c r="AH10" s="172" t="s">
        <v>19</v>
      </c>
      <c r="AI10" s="173" t="s">
        <v>20</v>
      </c>
      <c r="AJ10" s="171" t="s">
        <v>16</v>
      </c>
      <c r="AK10" s="174" t="s">
        <v>17</v>
      </c>
      <c r="AL10" s="172" t="s">
        <v>18</v>
      </c>
      <c r="AM10" s="172" t="s">
        <v>19</v>
      </c>
      <c r="AN10" s="173" t="s">
        <v>20</v>
      </c>
      <c r="AO10" s="99" t="s">
        <v>16</v>
      </c>
      <c r="AP10" s="100" t="s">
        <v>17</v>
      </c>
      <c r="AQ10" s="101" t="s">
        <v>18</v>
      </c>
      <c r="AR10" s="101" t="s">
        <v>19</v>
      </c>
      <c r="AS10" s="102" t="s">
        <v>20</v>
      </c>
      <c r="AT10" s="103" t="s">
        <v>16</v>
      </c>
      <c r="AU10" s="100" t="s">
        <v>17</v>
      </c>
      <c r="AV10" s="101" t="s">
        <v>18</v>
      </c>
      <c r="AW10" s="101" t="s">
        <v>19</v>
      </c>
      <c r="AX10" s="102" t="s">
        <v>20</v>
      </c>
      <c r="AY10" s="103" t="s">
        <v>16</v>
      </c>
      <c r="AZ10" s="100" t="s">
        <v>17</v>
      </c>
      <c r="BA10" s="101" t="s">
        <v>18</v>
      </c>
      <c r="BB10" s="101" t="s">
        <v>19</v>
      </c>
      <c r="BC10" s="102" t="s">
        <v>20</v>
      </c>
    </row>
    <row r="11" spans="1:55" ht="34.5" customHeight="1">
      <c r="A11" s="199">
        <v>1</v>
      </c>
      <c r="B11" t="s">
        <v>88</v>
      </c>
      <c r="C11" s="272" t="s">
        <v>66</v>
      </c>
      <c r="D11" s="236">
        <v>5</v>
      </c>
      <c r="E11" s="236">
        <v>5</v>
      </c>
      <c r="F11" s="165">
        <f>Судья1!G12</f>
        <v>73</v>
      </c>
      <c r="G11" s="152">
        <f>Судья1!H12</f>
        <v>4</v>
      </c>
      <c r="H11" s="152">
        <f>Судья1!I12</f>
        <v>-1</v>
      </c>
      <c r="I11" s="152">
        <f>Судья1!J12</f>
        <v>2</v>
      </c>
      <c r="J11" s="153">
        <f>Судья1!K12</f>
        <v>2</v>
      </c>
      <c r="K11" s="151">
        <f>Судья2!G12</f>
        <v>66</v>
      </c>
      <c r="L11" s="152">
        <f>Судья2!H12</f>
        <v>6</v>
      </c>
      <c r="M11" s="152">
        <f>Судья2!I12</f>
        <v>2</v>
      </c>
      <c r="N11" s="152">
        <f>Судья2!J12</f>
        <v>2</v>
      </c>
      <c r="O11" s="153">
        <f>Судья2!K12</f>
        <v>4</v>
      </c>
      <c r="P11" s="151">
        <f>Судья3!G12</f>
        <v>55</v>
      </c>
      <c r="Q11" s="152">
        <f>Судья3!H12</f>
        <v>0</v>
      </c>
      <c r="R11" s="152">
        <f>Судья3!I12</f>
        <v>-7</v>
      </c>
      <c r="S11" s="152">
        <f>Судья3!J12</f>
        <v>-10</v>
      </c>
      <c r="T11" s="153">
        <f>Судья3!K12</f>
        <v>0</v>
      </c>
      <c r="U11" s="151">
        <f>Судья4!G12</f>
        <v>64</v>
      </c>
      <c r="V11" s="134">
        <f>Судья4!H12</f>
        <v>7</v>
      </c>
      <c r="W11" s="134">
        <f>Судья4!I12</f>
        <v>0</v>
      </c>
      <c r="X11" s="134">
        <f>Судья4!J12</f>
        <v>3</v>
      </c>
      <c r="Y11" s="135">
        <f>Судья4!K12</f>
        <v>4</v>
      </c>
      <c r="Z11" s="154">
        <f>Судья5!G12</f>
        <v>64</v>
      </c>
      <c r="AA11" s="155">
        <f>Судья5!H12</f>
        <v>8</v>
      </c>
      <c r="AB11" s="155">
        <f>Судья5!I12</f>
        <v>-3</v>
      </c>
      <c r="AC11" s="155">
        <f>Судья5!J12</f>
        <v>1</v>
      </c>
      <c r="AD11" s="156">
        <f>Судья5!K12</f>
        <v>4</v>
      </c>
      <c r="AE11" s="158">
        <f aca="true" t="shared" si="0" ref="AE11:AE20">AVERAGE(F11,K11,P11,U11,Z11)</f>
        <v>64.4</v>
      </c>
      <c r="AF11" s="141">
        <f aca="true" t="shared" si="1" ref="AF11:AF20">AVERAGE(G11,L11,Q11,V11,AA11)</f>
        <v>5</v>
      </c>
      <c r="AG11" s="141">
        <f aca="true" t="shared" si="2" ref="AG11:AG20">AVERAGE(H11,M11,R11,W11,AB11)</f>
        <v>-1.8</v>
      </c>
      <c r="AH11" s="141">
        <f aca="true" t="shared" si="3" ref="AH11:AH20">AVERAGE(I11,N11,S11,X11,AC11)</f>
        <v>-0.4</v>
      </c>
      <c r="AI11" s="142">
        <f aca="true" t="shared" si="4" ref="AI11:AI20">AVERAGE(J11,O11,T11,Y11,AD11)</f>
        <v>2.8</v>
      </c>
      <c r="AJ11" s="157">
        <f>AY11/AV7</f>
        <v>64.66666666666667</v>
      </c>
      <c r="AK11" s="141">
        <f>AZ11/AV7</f>
        <v>5.666666666666667</v>
      </c>
      <c r="AL11" s="141">
        <f>BA11/AV7</f>
        <v>-1.3333333333333333</v>
      </c>
      <c r="AM11" s="141">
        <f>BB11/AV7</f>
        <v>1.6666666666666667</v>
      </c>
      <c r="AN11" s="142">
        <f>BC11/AV7</f>
        <v>3.3333333333333335</v>
      </c>
      <c r="AO11" s="108">
        <f aca="true" t="shared" si="5" ref="AO11:AO20">MIN(F11,K11,P11,U11,Z11)</f>
        <v>55</v>
      </c>
      <c r="AP11" s="108">
        <f aca="true" t="shared" si="6" ref="AP11:AP20">MIN(G11,L11,Q11,V11,AA11)</f>
        <v>0</v>
      </c>
      <c r="AQ11" s="108">
        <f aca="true" t="shared" si="7" ref="AQ11:AQ20">MIN(H11,M11,R11,W11,AB11)</f>
        <v>-7</v>
      </c>
      <c r="AR11" s="108">
        <f aca="true" t="shared" si="8" ref="AR11:AR20">MIN(I11,N11,S11,X11,AC11)</f>
        <v>-10</v>
      </c>
      <c r="AS11" s="109">
        <f aca="true" t="shared" si="9" ref="AS11:AS20">MIN(J11,O11,T11,Y11,AD11)</f>
        <v>0</v>
      </c>
      <c r="AT11" s="107">
        <f aca="true" t="shared" si="10" ref="AT11:AT20">MAX(F11,K11,P11,U11,Z11)</f>
        <v>73</v>
      </c>
      <c r="AU11" s="108">
        <f aca="true" t="shared" si="11" ref="AU11:AU20">MAX(G11,L11,Q11,V11,AA11)</f>
        <v>8</v>
      </c>
      <c r="AV11" s="108">
        <f aca="true" t="shared" si="12" ref="AV11:AV20">MAX(H11,M11,R11,W11,AB11)</f>
        <v>2</v>
      </c>
      <c r="AW11" s="108">
        <f aca="true" t="shared" si="13" ref="AW11:AW20">MAX(I11,N11,S11,X11,AC11)</f>
        <v>3</v>
      </c>
      <c r="AX11" s="109">
        <f aca="true" t="shared" si="14" ref="AX11:AX20">MAX(J11,O11,T11,Y11,AD11)</f>
        <v>4</v>
      </c>
      <c r="AY11" s="104">
        <f aca="true" t="shared" si="15" ref="AY11:AY20">SUM(F11,K11,P11,U11,Z11,-AO11,-AT11)</f>
        <v>194</v>
      </c>
      <c r="AZ11" s="105">
        <f aca="true" t="shared" si="16" ref="AZ11:AZ20">SUM(G11,L11,Q11,V11,AA11,-AP11,-AU11)</f>
        <v>17</v>
      </c>
      <c r="BA11" s="105">
        <f aca="true" t="shared" si="17" ref="BA11:BA20">SUM(H11,M11,R11,W11,AB11,-AQ11,-AV11)</f>
        <v>-4</v>
      </c>
      <c r="BB11" s="105">
        <f aca="true" t="shared" si="18" ref="BB11:BB20">SUM(I11,N11,S11,X11,AC11,-AR11,-AW11)</f>
        <v>5</v>
      </c>
      <c r="BC11" s="106">
        <f aca="true" t="shared" si="19" ref="BC11:BC20">SUM(J11,O11,T11,Y11,AD11,-AS11,-AX11)</f>
        <v>10</v>
      </c>
    </row>
    <row r="12" spans="1:55" ht="34.5" customHeight="1">
      <c r="A12" s="200">
        <f>SUM(A11,1)</f>
        <v>2</v>
      </c>
      <c r="B12" t="s">
        <v>90</v>
      </c>
      <c r="C12" s="232" t="s">
        <v>67</v>
      </c>
      <c r="D12" s="236">
        <v>5</v>
      </c>
      <c r="E12" s="236">
        <v>5</v>
      </c>
      <c r="F12" s="91">
        <f>Судья1!G13</f>
        <v>65</v>
      </c>
      <c r="G12" s="42">
        <f>Судья1!H13</f>
        <v>6</v>
      </c>
      <c r="H12" s="42">
        <f>Судья1!I13</f>
        <v>-7</v>
      </c>
      <c r="I12" s="42">
        <f>Судья1!J13</f>
        <v>0</v>
      </c>
      <c r="J12" s="44">
        <f>Судья1!K13</f>
        <v>1</v>
      </c>
      <c r="K12" s="43">
        <f>Судья2!G13</f>
        <v>62</v>
      </c>
      <c r="L12" s="42">
        <f>Судья2!H13</f>
        <v>7</v>
      </c>
      <c r="M12" s="42">
        <f>Судья2!I13</f>
        <v>8</v>
      </c>
      <c r="N12" s="42">
        <f>Судья2!J13</f>
        <v>1</v>
      </c>
      <c r="O12" s="44">
        <f>Судья2!K13</f>
        <v>4</v>
      </c>
      <c r="P12" s="43">
        <f>Судья3!G13</f>
        <v>59</v>
      </c>
      <c r="Q12" s="42">
        <f>Судья3!H13</f>
        <v>0</v>
      </c>
      <c r="R12" s="42">
        <f>Судья3!I13</f>
        <v>-5</v>
      </c>
      <c r="S12" s="42">
        <f>Судья3!J13</f>
        <v>-1</v>
      </c>
      <c r="T12" s="44">
        <f>Судья3!K13</f>
        <v>0</v>
      </c>
      <c r="U12" s="136">
        <f>Судья4!G13</f>
        <v>69</v>
      </c>
      <c r="V12" s="132">
        <f>Судья4!H13</f>
        <v>14</v>
      </c>
      <c r="W12" s="132">
        <f>Судья4!I13</f>
        <v>0</v>
      </c>
      <c r="X12" s="132">
        <f>Судья4!J13</f>
        <v>6</v>
      </c>
      <c r="Y12" s="137">
        <f>Судья4!K13</f>
        <v>4</v>
      </c>
      <c r="Z12" s="126">
        <f>Судья5!G13</f>
        <v>65</v>
      </c>
      <c r="AA12" s="42">
        <f>Судья5!H13</f>
        <v>10</v>
      </c>
      <c r="AB12" s="42">
        <f>Судья5!I13</f>
        <v>-8</v>
      </c>
      <c r="AC12" s="42">
        <f>Судья5!J13</f>
        <v>0</v>
      </c>
      <c r="AD12" s="126">
        <f>Судья5!K13</f>
        <v>3</v>
      </c>
      <c r="AE12" s="162">
        <f t="shared" si="0"/>
        <v>64</v>
      </c>
      <c r="AF12" s="143">
        <f t="shared" si="1"/>
        <v>7.4</v>
      </c>
      <c r="AG12" s="143">
        <f t="shared" si="2"/>
        <v>-2.4</v>
      </c>
      <c r="AH12" s="143">
        <f t="shared" si="3"/>
        <v>1.2</v>
      </c>
      <c r="AI12" s="144">
        <f t="shared" si="4"/>
        <v>2.4</v>
      </c>
      <c r="AJ12" s="161">
        <f>AY12/AV7</f>
        <v>64</v>
      </c>
      <c r="AK12" s="143">
        <f>AZ12/AV7</f>
        <v>7.666666666666667</v>
      </c>
      <c r="AL12" s="143">
        <f>BA12/AV7</f>
        <v>-4</v>
      </c>
      <c r="AM12" s="143">
        <f>BB12/AV7</f>
        <v>0.3333333333333333</v>
      </c>
      <c r="AN12" s="144">
        <f>BC12/AV7</f>
        <v>2.6666666666666665</v>
      </c>
      <c r="AO12" s="108">
        <f t="shared" si="5"/>
        <v>59</v>
      </c>
      <c r="AP12" s="108">
        <f t="shared" si="6"/>
        <v>0</v>
      </c>
      <c r="AQ12" s="108">
        <f t="shared" si="7"/>
        <v>-8</v>
      </c>
      <c r="AR12" s="108">
        <f t="shared" si="8"/>
        <v>-1</v>
      </c>
      <c r="AS12" s="109">
        <f t="shared" si="9"/>
        <v>0</v>
      </c>
      <c r="AT12" s="107">
        <f t="shared" si="10"/>
        <v>69</v>
      </c>
      <c r="AU12" s="108">
        <f t="shared" si="11"/>
        <v>14</v>
      </c>
      <c r="AV12" s="108">
        <f t="shared" si="12"/>
        <v>8</v>
      </c>
      <c r="AW12" s="108">
        <f t="shared" si="13"/>
        <v>6</v>
      </c>
      <c r="AX12" s="109">
        <f t="shared" si="14"/>
        <v>4</v>
      </c>
      <c r="AY12" s="104">
        <f t="shared" si="15"/>
        <v>192</v>
      </c>
      <c r="AZ12" s="105">
        <f t="shared" si="16"/>
        <v>23</v>
      </c>
      <c r="BA12" s="105">
        <f t="shared" si="17"/>
        <v>-12</v>
      </c>
      <c r="BB12" s="105">
        <f t="shared" si="18"/>
        <v>1</v>
      </c>
      <c r="BC12" s="106">
        <f t="shared" si="19"/>
        <v>8</v>
      </c>
    </row>
    <row r="13" spans="1:55" ht="34.5" customHeight="1">
      <c r="A13" s="200">
        <f aca="true" t="shared" si="20" ref="A13:A20">SUM(A12,1)</f>
        <v>3</v>
      </c>
      <c r="B13" t="s">
        <v>91</v>
      </c>
      <c r="C13" s="232" t="s">
        <v>92</v>
      </c>
      <c r="D13" s="236">
        <v>6</v>
      </c>
      <c r="E13" s="236">
        <v>6</v>
      </c>
      <c r="F13" s="91">
        <f>Судья1!G14</f>
        <v>110</v>
      </c>
      <c r="G13" s="42">
        <f>Судья1!H14</f>
        <v>18</v>
      </c>
      <c r="H13" s="42">
        <f>Судья1!I14</f>
        <v>-7</v>
      </c>
      <c r="I13" s="42">
        <f>Судья1!J14</f>
        <v>-3</v>
      </c>
      <c r="J13" s="44">
        <f>Судья1!K14</f>
        <v>4</v>
      </c>
      <c r="K13" s="43">
        <f>Судья2!G14</f>
        <v>112</v>
      </c>
      <c r="L13" s="42">
        <f>Судья2!H14</f>
        <v>22</v>
      </c>
      <c r="M13" s="42">
        <f>Судья2!I14</f>
        <v>21</v>
      </c>
      <c r="N13" s="42">
        <f>Судья2!J14</f>
        <v>23</v>
      </c>
      <c r="O13" s="44">
        <f>Судья2!K14</f>
        <v>9</v>
      </c>
      <c r="P13" s="43">
        <f>Судья3!G14</f>
        <v>89</v>
      </c>
      <c r="Q13" s="42">
        <f>Судья3!H14</f>
        <v>19</v>
      </c>
      <c r="R13" s="42">
        <f>Судья3!I14</f>
        <v>-4</v>
      </c>
      <c r="S13" s="42">
        <f>Судья3!J14</f>
        <v>2</v>
      </c>
      <c r="T13" s="44">
        <f>Судья3!K14</f>
        <v>4</v>
      </c>
      <c r="U13" s="136">
        <f>Судья4!G14</f>
        <v>115</v>
      </c>
      <c r="V13" s="132">
        <f>Судья4!H14</f>
        <v>24</v>
      </c>
      <c r="W13" s="132">
        <f>Судья4!I14</f>
        <v>0</v>
      </c>
      <c r="X13" s="132">
        <f>Судья4!J14</f>
        <v>15</v>
      </c>
      <c r="Y13" s="137">
        <f>Судья4!K14</f>
        <v>7</v>
      </c>
      <c r="Z13" s="126">
        <f>Судья5!G14</f>
        <v>115</v>
      </c>
      <c r="AA13" s="42">
        <f>Судья5!H14</f>
        <v>22</v>
      </c>
      <c r="AB13" s="42">
        <f>Судья5!I14</f>
        <v>10</v>
      </c>
      <c r="AC13" s="42">
        <f>Судья5!J14</f>
        <v>15</v>
      </c>
      <c r="AD13" s="126">
        <f>Судья5!K14</f>
        <v>9</v>
      </c>
      <c r="AE13" s="162">
        <f t="shared" si="0"/>
        <v>108.2</v>
      </c>
      <c r="AF13" s="143">
        <f t="shared" si="1"/>
        <v>21</v>
      </c>
      <c r="AG13" s="143">
        <f t="shared" si="2"/>
        <v>4</v>
      </c>
      <c r="AH13" s="143">
        <f t="shared" si="3"/>
        <v>10.4</v>
      </c>
      <c r="AI13" s="144">
        <f t="shared" si="4"/>
        <v>6.6</v>
      </c>
      <c r="AJ13" s="161">
        <f>AY13/AV7</f>
        <v>112.33333333333333</v>
      </c>
      <c r="AK13" s="143">
        <f>AZ13/AV7</f>
        <v>21</v>
      </c>
      <c r="AL13" s="143">
        <f>BA13/AV7</f>
        <v>2</v>
      </c>
      <c r="AM13" s="143">
        <f>BB13/AV7</f>
        <v>10.666666666666666</v>
      </c>
      <c r="AN13" s="144">
        <f>BC13/AV7</f>
        <v>6.666666666666667</v>
      </c>
      <c r="AO13" s="108">
        <f t="shared" si="5"/>
        <v>89</v>
      </c>
      <c r="AP13" s="108">
        <f t="shared" si="6"/>
        <v>18</v>
      </c>
      <c r="AQ13" s="108">
        <f t="shared" si="7"/>
        <v>-7</v>
      </c>
      <c r="AR13" s="108">
        <f t="shared" si="8"/>
        <v>-3</v>
      </c>
      <c r="AS13" s="109">
        <f t="shared" si="9"/>
        <v>4</v>
      </c>
      <c r="AT13" s="107">
        <f t="shared" si="10"/>
        <v>115</v>
      </c>
      <c r="AU13" s="108">
        <f t="shared" si="11"/>
        <v>24</v>
      </c>
      <c r="AV13" s="108">
        <f t="shared" si="12"/>
        <v>21</v>
      </c>
      <c r="AW13" s="108">
        <f t="shared" si="13"/>
        <v>23</v>
      </c>
      <c r="AX13" s="109">
        <f t="shared" si="14"/>
        <v>9</v>
      </c>
      <c r="AY13" s="104">
        <f t="shared" si="15"/>
        <v>337</v>
      </c>
      <c r="AZ13" s="105">
        <f t="shared" si="16"/>
        <v>63</v>
      </c>
      <c r="BA13" s="105">
        <f t="shared" si="17"/>
        <v>6</v>
      </c>
      <c r="BB13" s="105">
        <f t="shared" si="18"/>
        <v>32</v>
      </c>
      <c r="BC13" s="106">
        <f t="shared" si="19"/>
        <v>20</v>
      </c>
    </row>
    <row r="14" spans="1:55" ht="34.5" customHeight="1">
      <c r="A14" s="200">
        <f t="shared" si="20"/>
        <v>4</v>
      </c>
      <c r="B14" t="s">
        <v>93</v>
      </c>
      <c r="C14" s="232" t="s">
        <v>67</v>
      </c>
      <c r="D14" s="236">
        <v>5</v>
      </c>
      <c r="E14" s="236">
        <v>5</v>
      </c>
      <c r="F14" s="91">
        <f>Судья1!G15</f>
        <v>75</v>
      </c>
      <c r="G14" s="42">
        <f>Судья1!H15</f>
        <v>8</v>
      </c>
      <c r="H14" s="42">
        <f>Судья1!I15</f>
        <v>1</v>
      </c>
      <c r="I14" s="42">
        <f>Судья1!J15</f>
        <v>3</v>
      </c>
      <c r="J14" s="44">
        <f>Судья1!K15</f>
        <v>3</v>
      </c>
      <c r="K14" s="43">
        <f>Судья2!G15</f>
        <v>72</v>
      </c>
      <c r="L14" s="42">
        <f>Судья2!H15</f>
        <v>10</v>
      </c>
      <c r="M14" s="42">
        <f>Судья2!I15</f>
        <v>5</v>
      </c>
      <c r="N14" s="42">
        <f>Судья2!J15</f>
        <v>7</v>
      </c>
      <c r="O14" s="44">
        <f>Судья2!K15</f>
        <v>4</v>
      </c>
      <c r="P14" s="43">
        <f>Судья3!G15</f>
        <v>74</v>
      </c>
      <c r="Q14" s="42">
        <f>Судья3!H15</f>
        <v>9</v>
      </c>
      <c r="R14" s="42">
        <f>Судья3!I15</f>
        <v>0</v>
      </c>
      <c r="S14" s="42">
        <f>Судья3!J15</f>
        <v>3</v>
      </c>
      <c r="T14" s="44">
        <f>Судья3!K15</f>
        <v>4</v>
      </c>
      <c r="U14" s="136">
        <f>Судья4!G15</f>
        <v>75</v>
      </c>
      <c r="V14" s="132">
        <f>Судья4!H15</f>
        <v>10</v>
      </c>
      <c r="W14" s="132">
        <f>Судья4!I15</f>
        <v>0</v>
      </c>
      <c r="X14" s="132">
        <f>Судья4!J15</f>
        <v>9</v>
      </c>
      <c r="Y14" s="137">
        <f>Судья4!K15</f>
        <v>7</v>
      </c>
      <c r="Z14" s="126">
        <f>Судья5!G15</f>
        <v>67</v>
      </c>
      <c r="AA14" s="42">
        <f>Судья5!H15</f>
        <v>7</v>
      </c>
      <c r="AB14" s="42">
        <f>Судья5!I15</f>
        <v>2</v>
      </c>
      <c r="AC14" s="42">
        <f>Судья5!J15</f>
        <v>5</v>
      </c>
      <c r="AD14" s="126">
        <f>Судья5!K15</f>
        <v>4</v>
      </c>
      <c r="AE14" s="162">
        <f t="shared" si="0"/>
        <v>72.6</v>
      </c>
      <c r="AF14" s="143">
        <f t="shared" si="1"/>
        <v>8.8</v>
      </c>
      <c r="AG14" s="143">
        <f t="shared" si="2"/>
        <v>1.6</v>
      </c>
      <c r="AH14" s="143">
        <f t="shared" si="3"/>
        <v>5.4</v>
      </c>
      <c r="AI14" s="144">
        <f t="shared" si="4"/>
        <v>4.4</v>
      </c>
      <c r="AJ14" s="161">
        <f>AY14/AV7</f>
        <v>73.66666666666667</v>
      </c>
      <c r="AK14" s="143">
        <f>AZ14/AV7</f>
        <v>9</v>
      </c>
      <c r="AL14" s="143">
        <f>BA14/AV7</f>
        <v>1</v>
      </c>
      <c r="AM14" s="143">
        <f>BB14/AV7</f>
        <v>5</v>
      </c>
      <c r="AN14" s="144">
        <f>BC14/AV7</f>
        <v>4</v>
      </c>
      <c r="AO14" s="108">
        <f t="shared" si="5"/>
        <v>67</v>
      </c>
      <c r="AP14" s="108">
        <f t="shared" si="6"/>
        <v>7</v>
      </c>
      <c r="AQ14" s="108">
        <f t="shared" si="7"/>
        <v>0</v>
      </c>
      <c r="AR14" s="108">
        <f t="shared" si="8"/>
        <v>3</v>
      </c>
      <c r="AS14" s="109">
        <f t="shared" si="9"/>
        <v>3</v>
      </c>
      <c r="AT14" s="107">
        <f t="shared" si="10"/>
        <v>75</v>
      </c>
      <c r="AU14" s="108">
        <f t="shared" si="11"/>
        <v>10</v>
      </c>
      <c r="AV14" s="108">
        <f t="shared" si="12"/>
        <v>5</v>
      </c>
      <c r="AW14" s="108">
        <f t="shared" si="13"/>
        <v>9</v>
      </c>
      <c r="AX14" s="109">
        <f t="shared" si="14"/>
        <v>7</v>
      </c>
      <c r="AY14" s="104">
        <f t="shared" si="15"/>
        <v>221</v>
      </c>
      <c r="AZ14" s="105">
        <f t="shared" si="16"/>
        <v>27</v>
      </c>
      <c r="BA14" s="105">
        <f t="shared" si="17"/>
        <v>3</v>
      </c>
      <c r="BB14" s="105">
        <f t="shared" si="18"/>
        <v>15</v>
      </c>
      <c r="BC14" s="106">
        <f t="shared" si="19"/>
        <v>12</v>
      </c>
    </row>
    <row r="15" spans="1:55" ht="34.5" customHeight="1">
      <c r="A15" s="200">
        <f t="shared" si="20"/>
        <v>5</v>
      </c>
      <c r="B15" t="s">
        <v>95</v>
      </c>
      <c r="C15" s="232" t="s">
        <v>96</v>
      </c>
      <c r="D15" s="236" t="s">
        <v>97</v>
      </c>
      <c r="E15" s="236" t="s">
        <v>97</v>
      </c>
      <c r="F15" s="91">
        <f>Судья1!G16</f>
        <v>78</v>
      </c>
      <c r="G15" s="42">
        <f>Судья1!H16</f>
        <v>16</v>
      </c>
      <c r="H15" s="42">
        <f>Судья1!I16</f>
        <v>5</v>
      </c>
      <c r="I15" s="42">
        <f>Судья1!J16</f>
        <v>1</v>
      </c>
      <c r="J15" s="44">
        <f>Судья1!K16</f>
        <v>4</v>
      </c>
      <c r="K15" s="43">
        <f>Судья2!G16</f>
        <v>78</v>
      </c>
      <c r="L15" s="42">
        <f>Судья2!H16</f>
        <v>11</v>
      </c>
      <c r="M15" s="42">
        <f>Судья2!I16</f>
        <v>5</v>
      </c>
      <c r="N15" s="42">
        <f>Судья2!J16</f>
        <v>7</v>
      </c>
      <c r="O15" s="44">
        <f>Судья2!K16</f>
        <v>5</v>
      </c>
      <c r="P15" s="43">
        <f>Судья3!G16</f>
        <v>79</v>
      </c>
      <c r="Q15" s="42">
        <f>Судья3!H16</f>
        <v>12</v>
      </c>
      <c r="R15" s="42">
        <f>Судья3!I16</f>
        <v>4</v>
      </c>
      <c r="S15" s="42">
        <f>Судья3!J16</f>
        <v>7</v>
      </c>
      <c r="T15" s="44">
        <f>Судья3!K16</f>
        <v>5</v>
      </c>
      <c r="U15" s="136">
        <f>Судья4!G16</f>
        <v>70</v>
      </c>
      <c r="V15" s="132">
        <f>Судья4!H16</f>
        <v>14</v>
      </c>
      <c r="W15" s="132">
        <f>Судья4!I16</f>
        <v>0</v>
      </c>
      <c r="X15" s="132">
        <f>Судья4!J16</f>
        <v>9</v>
      </c>
      <c r="Y15" s="137">
        <f>Судья4!K16</f>
        <v>5</v>
      </c>
      <c r="Z15" s="126">
        <f>Судья5!G16</f>
        <v>102</v>
      </c>
      <c r="AA15" s="42">
        <f>Судья5!H16</f>
        <v>17</v>
      </c>
      <c r="AB15" s="42">
        <f>Судья5!I16</f>
        <v>5</v>
      </c>
      <c r="AC15" s="42">
        <f>Судья5!J16</f>
        <v>12</v>
      </c>
      <c r="AD15" s="126">
        <f>Судья5!K16</f>
        <v>7</v>
      </c>
      <c r="AE15" s="162">
        <f t="shared" si="0"/>
        <v>81.4</v>
      </c>
      <c r="AF15" s="143">
        <f t="shared" si="1"/>
        <v>14</v>
      </c>
      <c r="AG15" s="143">
        <f t="shared" si="2"/>
        <v>3.8</v>
      </c>
      <c r="AH15" s="143">
        <f t="shared" si="3"/>
        <v>7.2</v>
      </c>
      <c r="AI15" s="144">
        <f t="shared" si="4"/>
        <v>5.2</v>
      </c>
      <c r="AJ15" s="161">
        <f>AY15/AV7</f>
        <v>78.33333333333333</v>
      </c>
      <c r="AK15" s="143">
        <f>AZ15/AV7</f>
        <v>14</v>
      </c>
      <c r="AL15" s="143">
        <f>BA15/AV7</f>
        <v>4.666666666666667</v>
      </c>
      <c r="AM15" s="143">
        <f>BB15/AV7</f>
        <v>7.666666666666667</v>
      </c>
      <c r="AN15" s="144">
        <f>BC15/AV7</f>
        <v>5</v>
      </c>
      <c r="AO15" s="108">
        <f t="shared" si="5"/>
        <v>70</v>
      </c>
      <c r="AP15" s="108">
        <f t="shared" si="6"/>
        <v>11</v>
      </c>
      <c r="AQ15" s="108">
        <f t="shared" si="7"/>
        <v>0</v>
      </c>
      <c r="AR15" s="108">
        <f t="shared" si="8"/>
        <v>1</v>
      </c>
      <c r="AS15" s="109">
        <f t="shared" si="9"/>
        <v>4</v>
      </c>
      <c r="AT15" s="107">
        <f t="shared" si="10"/>
        <v>102</v>
      </c>
      <c r="AU15" s="108">
        <f t="shared" si="11"/>
        <v>17</v>
      </c>
      <c r="AV15" s="108">
        <f t="shared" si="12"/>
        <v>5</v>
      </c>
      <c r="AW15" s="108">
        <f t="shared" si="13"/>
        <v>12</v>
      </c>
      <c r="AX15" s="109">
        <f t="shared" si="14"/>
        <v>7</v>
      </c>
      <c r="AY15" s="104">
        <f t="shared" si="15"/>
        <v>235</v>
      </c>
      <c r="AZ15" s="105">
        <f t="shared" si="16"/>
        <v>42</v>
      </c>
      <c r="BA15" s="105">
        <f t="shared" si="17"/>
        <v>14</v>
      </c>
      <c r="BB15" s="105">
        <f t="shared" si="18"/>
        <v>23</v>
      </c>
      <c r="BC15" s="106">
        <f t="shared" si="19"/>
        <v>15</v>
      </c>
    </row>
    <row r="16" spans="1:55" ht="34.5" customHeight="1">
      <c r="A16" s="200">
        <f t="shared" si="20"/>
        <v>6</v>
      </c>
      <c r="B16" t="s">
        <v>98</v>
      </c>
      <c r="C16" s="232" t="s">
        <v>67</v>
      </c>
      <c r="D16" s="236">
        <v>5</v>
      </c>
      <c r="E16" s="236">
        <v>5</v>
      </c>
      <c r="F16" s="91">
        <f>Судья1!G17</f>
        <v>66</v>
      </c>
      <c r="G16" s="42">
        <f>Судья1!H17</f>
        <v>7</v>
      </c>
      <c r="H16" s="42">
        <f>Судья1!I17</f>
        <v>0</v>
      </c>
      <c r="I16" s="42">
        <f>Судья1!J17</f>
        <v>1</v>
      </c>
      <c r="J16" s="44">
        <f>Судья1!K17</f>
        <v>2</v>
      </c>
      <c r="K16" s="43">
        <f>Судья2!G17</f>
        <v>72</v>
      </c>
      <c r="L16" s="42">
        <f>Судья2!H17</f>
        <v>7</v>
      </c>
      <c r="M16" s="42">
        <f>Судья2!I17</f>
        <v>4</v>
      </c>
      <c r="N16" s="42">
        <f>Судья2!J17</f>
        <v>3</v>
      </c>
      <c r="O16" s="44">
        <f>Судья2!K17</f>
        <v>5</v>
      </c>
      <c r="P16" s="43">
        <f>Судья3!G17</f>
        <v>74</v>
      </c>
      <c r="Q16" s="42">
        <f>Судья3!H17</f>
        <v>10</v>
      </c>
      <c r="R16" s="42">
        <f>Судья3!I17</f>
        <v>3</v>
      </c>
      <c r="S16" s="42">
        <f>Судья3!J17</f>
        <v>6</v>
      </c>
      <c r="T16" s="44">
        <f>Судья3!K17</f>
        <v>4</v>
      </c>
      <c r="U16" s="136">
        <v>65</v>
      </c>
      <c r="V16" s="132">
        <v>7</v>
      </c>
      <c r="W16" s="132">
        <f>Судья4!I18</f>
        <v>0</v>
      </c>
      <c r="X16" s="132">
        <v>6</v>
      </c>
      <c r="Y16" s="137">
        <f>Судья4!K18</f>
        <v>7</v>
      </c>
      <c r="Z16" s="126">
        <v>70</v>
      </c>
      <c r="AA16" s="42">
        <v>8</v>
      </c>
      <c r="AB16" s="42">
        <f>Судья5!I17</f>
        <v>0</v>
      </c>
      <c r="AC16" s="42">
        <v>1</v>
      </c>
      <c r="AD16" s="126">
        <v>6</v>
      </c>
      <c r="AE16" s="162">
        <f t="shared" si="0"/>
        <v>69.4</v>
      </c>
      <c r="AF16" s="143">
        <f t="shared" si="1"/>
        <v>7.8</v>
      </c>
      <c r="AG16" s="143">
        <f t="shared" si="2"/>
        <v>1.4</v>
      </c>
      <c r="AH16" s="143">
        <f t="shared" si="3"/>
        <v>3.4</v>
      </c>
      <c r="AI16" s="144">
        <f t="shared" si="4"/>
        <v>4.8</v>
      </c>
      <c r="AJ16" s="161">
        <f>AY16/AV7</f>
        <v>69.33333333333333</v>
      </c>
      <c r="AK16" s="143">
        <f>AZ16/AV7</f>
        <v>7.333333333333333</v>
      </c>
      <c r="AL16" s="143">
        <f>BA16/AV7</f>
        <v>1</v>
      </c>
      <c r="AM16" s="143">
        <f>BB16/AV7</f>
        <v>3.3333333333333335</v>
      </c>
      <c r="AN16" s="144">
        <f>BC16/AV7</f>
        <v>5</v>
      </c>
      <c r="AO16" s="108">
        <f t="shared" si="5"/>
        <v>65</v>
      </c>
      <c r="AP16" s="108">
        <f t="shared" si="6"/>
        <v>7</v>
      </c>
      <c r="AQ16" s="108">
        <f t="shared" si="7"/>
        <v>0</v>
      </c>
      <c r="AR16" s="108">
        <f t="shared" si="8"/>
        <v>1</v>
      </c>
      <c r="AS16" s="109">
        <f t="shared" si="9"/>
        <v>2</v>
      </c>
      <c r="AT16" s="107">
        <f t="shared" si="10"/>
        <v>74</v>
      </c>
      <c r="AU16" s="108">
        <f t="shared" si="11"/>
        <v>10</v>
      </c>
      <c r="AV16" s="108">
        <f t="shared" si="12"/>
        <v>4</v>
      </c>
      <c r="AW16" s="108">
        <f t="shared" si="13"/>
        <v>6</v>
      </c>
      <c r="AX16" s="109">
        <f t="shared" si="14"/>
        <v>7</v>
      </c>
      <c r="AY16" s="104">
        <f t="shared" si="15"/>
        <v>208</v>
      </c>
      <c r="AZ16" s="105">
        <f t="shared" si="16"/>
        <v>22</v>
      </c>
      <c r="BA16" s="105">
        <f t="shared" si="17"/>
        <v>3</v>
      </c>
      <c r="BB16" s="105">
        <f t="shared" si="18"/>
        <v>10</v>
      </c>
      <c r="BC16" s="106">
        <f t="shared" si="19"/>
        <v>15</v>
      </c>
    </row>
    <row r="17" spans="1:55" ht="34.5" customHeight="1">
      <c r="A17" s="200">
        <f t="shared" si="20"/>
        <v>7</v>
      </c>
      <c r="B17" t="s">
        <v>100</v>
      </c>
      <c r="C17" s="232" t="s">
        <v>67</v>
      </c>
      <c r="D17" s="236" t="s">
        <v>97</v>
      </c>
      <c r="E17" s="236" t="s">
        <v>97</v>
      </c>
      <c r="F17" s="91">
        <f>Судья1!G18</f>
        <v>74</v>
      </c>
      <c r="G17" s="42">
        <f>Судья1!H18</f>
        <v>8</v>
      </c>
      <c r="H17" s="42">
        <f>Судья1!I18</f>
        <v>-2</v>
      </c>
      <c r="I17" s="42">
        <f>Судья1!J18</f>
        <v>5</v>
      </c>
      <c r="J17" s="44">
        <f>Судья1!K18</f>
        <v>2</v>
      </c>
      <c r="K17" s="43">
        <f>Судья2!G18</f>
        <v>74</v>
      </c>
      <c r="L17" s="42">
        <f>Судья2!H18</f>
        <v>9</v>
      </c>
      <c r="M17" s="42">
        <f>Судья2!I18</f>
        <v>5</v>
      </c>
      <c r="N17" s="42">
        <f>Судья2!J18</f>
        <v>5</v>
      </c>
      <c r="O17" s="44">
        <f>Судья2!K18</f>
        <v>5</v>
      </c>
      <c r="P17" s="43">
        <f>Судья3!G18</f>
        <v>85</v>
      </c>
      <c r="Q17" s="42">
        <f>Судья3!H18</f>
        <v>12</v>
      </c>
      <c r="R17" s="42">
        <f>Судья3!I18</f>
        <v>4</v>
      </c>
      <c r="S17" s="42">
        <f>Судья3!J18</f>
        <v>9</v>
      </c>
      <c r="T17" s="44">
        <f>Судья3!K18</f>
        <v>6</v>
      </c>
      <c r="U17" s="136">
        <v>83</v>
      </c>
      <c r="V17" s="132">
        <v>12</v>
      </c>
      <c r="W17" s="132">
        <v>0</v>
      </c>
      <c r="X17" s="132">
        <v>11</v>
      </c>
      <c r="Y17" s="137">
        <v>7</v>
      </c>
      <c r="Z17" s="126">
        <f>Судья5!G18</f>
        <v>99</v>
      </c>
      <c r="AA17" s="42">
        <f>Судья5!H18</f>
        <v>10</v>
      </c>
      <c r="AB17" s="42">
        <f>Судья5!I18</f>
        <v>-5</v>
      </c>
      <c r="AC17" s="42">
        <f>Судья5!J18</f>
        <v>7</v>
      </c>
      <c r="AD17" s="126">
        <f>Судья5!K18</f>
        <v>5</v>
      </c>
      <c r="AE17" s="162">
        <f t="shared" si="0"/>
        <v>83</v>
      </c>
      <c r="AF17" s="143">
        <f t="shared" si="1"/>
        <v>10.2</v>
      </c>
      <c r="AG17" s="143">
        <f t="shared" si="2"/>
        <v>0.4</v>
      </c>
      <c r="AH17" s="143">
        <f t="shared" si="3"/>
        <v>7.4</v>
      </c>
      <c r="AI17" s="144">
        <f t="shared" si="4"/>
        <v>5</v>
      </c>
      <c r="AJ17" s="161">
        <f>AY17/AV7</f>
        <v>80.66666666666667</v>
      </c>
      <c r="AK17" s="143">
        <f>AZ17/AV7</f>
        <v>10.333333333333334</v>
      </c>
      <c r="AL17" s="143">
        <f>BA17/AV7</f>
        <v>0.6666666666666666</v>
      </c>
      <c r="AM17" s="143">
        <f>BB17/AV7</f>
        <v>7</v>
      </c>
      <c r="AN17" s="144">
        <f>BC17/AV7</f>
        <v>5.333333333333333</v>
      </c>
      <c r="AO17" s="108">
        <f t="shared" si="5"/>
        <v>74</v>
      </c>
      <c r="AP17" s="108">
        <f t="shared" si="6"/>
        <v>8</v>
      </c>
      <c r="AQ17" s="108">
        <f t="shared" si="7"/>
        <v>-5</v>
      </c>
      <c r="AR17" s="108">
        <f t="shared" si="8"/>
        <v>5</v>
      </c>
      <c r="AS17" s="109">
        <f t="shared" si="9"/>
        <v>2</v>
      </c>
      <c r="AT17" s="107">
        <f t="shared" si="10"/>
        <v>99</v>
      </c>
      <c r="AU17" s="108">
        <f t="shared" si="11"/>
        <v>12</v>
      </c>
      <c r="AV17" s="108">
        <f t="shared" si="12"/>
        <v>5</v>
      </c>
      <c r="AW17" s="108">
        <f t="shared" si="13"/>
        <v>11</v>
      </c>
      <c r="AX17" s="109">
        <f t="shared" si="14"/>
        <v>7</v>
      </c>
      <c r="AY17" s="104">
        <f t="shared" si="15"/>
        <v>242</v>
      </c>
      <c r="AZ17" s="105">
        <f t="shared" si="16"/>
        <v>31</v>
      </c>
      <c r="BA17" s="105">
        <f t="shared" si="17"/>
        <v>2</v>
      </c>
      <c r="BB17" s="105">
        <f t="shared" si="18"/>
        <v>21</v>
      </c>
      <c r="BC17" s="106">
        <f t="shared" si="19"/>
        <v>16</v>
      </c>
    </row>
    <row r="18" spans="1:55" ht="34.5" customHeight="1">
      <c r="A18" s="200">
        <f t="shared" si="20"/>
        <v>8</v>
      </c>
      <c r="B18" s="204"/>
      <c r="C18" s="46"/>
      <c r="D18" s="201"/>
      <c r="E18" s="231"/>
      <c r="F18" s="166">
        <f>Судья1!G19</f>
        <v>0</v>
      </c>
      <c r="G18" s="122">
        <f>Судья1!H19</f>
        <v>0</v>
      </c>
      <c r="H18" s="122">
        <f>Судья1!I19</f>
        <v>0</v>
      </c>
      <c r="I18" s="122">
        <f>Судья1!J19</f>
        <v>0</v>
      </c>
      <c r="J18" s="123">
        <f>Судья1!K19</f>
        <v>0</v>
      </c>
      <c r="K18" s="121">
        <f>Судья2!G19</f>
        <v>0</v>
      </c>
      <c r="L18" s="122">
        <f>Судья2!H19</f>
        <v>0</v>
      </c>
      <c r="M18" s="122">
        <f>Судья2!I19</f>
        <v>0</v>
      </c>
      <c r="N18" s="122">
        <f>Судья2!J19</f>
        <v>0</v>
      </c>
      <c r="O18" s="123">
        <f>Судья2!K19</f>
        <v>0</v>
      </c>
      <c r="P18" s="121">
        <f>Судья3!G19</f>
        <v>0</v>
      </c>
      <c r="Q18" s="122">
        <f>Судья3!H19</f>
        <v>0</v>
      </c>
      <c r="R18" s="122">
        <f>Судья3!I19</f>
        <v>0</v>
      </c>
      <c r="S18" s="122">
        <f>Судья3!J19</f>
        <v>0</v>
      </c>
      <c r="T18" s="123">
        <f>Судья3!K19</f>
        <v>0</v>
      </c>
      <c r="U18" s="136">
        <f>Судья4!G19</f>
        <v>0</v>
      </c>
      <c r="V18" s="132">
        <f>Судья4!H19</f>
        <v>0</v>
      </c>
      <c r="W18" s="132">
        <f>Судья4!I19</f>
        <v>0</v>
      </c>
      <c r="X18" s="132">
        <f>Судья4!J19</f>
        <v>0</v>
      </c>
      <c r="Y18" s="137">
        <f>Судья4!K19</f>
        <v>0</v>
      </c>
      <c r="Z18" s="127">
        <f>Судья5!G19</f>
        <v>0</v>
      </c>
      <c r="AA18" s="122">
        <f>Судья5!H19</f>
        <v>0</v>
      </c>
      <c r="AB18" s="122">
        <f>Судья5!I19</f>
        <v>0</v>
      </c>
      <c r="AC18" s="122">
        <f>Судья5!J19</f>
        <v>0</v>
      </c>
      <c r="AD18" s="127">
        <f>Судья5!K19</f>
        <v>0</v>
      </c>
      <c r="AE18" s="162">
        <f t="shared" si="0"/>
        <v>0</v>
      </c>
      <c r="AF18" s="143">
        <f t="shared" si="1"/>
        <v>0</v>
      </c>
      <c r="AG18" s="143">
        <f t="shared" si="2"/>
        <v>0</v>
      </c>
      <c r="AH18" s="143">
        <f t="shared" si="3"/>
        <v>0</v>
      </c>
      <c r="AI18" s="144">
        <f t="shared" si="4"/>
        <v>0</v>
      </c>
      <c r="AJ18" s="106">
        <f>AY18/AV7</f>
        <v>0</v>
      </c>
      <c r="AK18" s="145">
        <f>AZ18/AV7</f>
        <v>0</v>
      </c>
      <c r="AL18" s="145">
        <f>BA18/AV7</f>
        <v>0</v>
      </c>
      <c r="AM18" s="145">
        <f>BB18/AV7</f>
        <v>0</v>
      </c>
      <c r="AN18" s="146">
        <f>BC18/AV7</f>
        <v>0</v>
      </c>
      <c r="AO18" s="108">
        <f t="shared" si="5"/>
        <v>0</v>
      </c>
      <c r="AP18" s="108">
        <f t="shared" si="6"/>
        <v>0</v>
      </c>
      <c r="AQ18" s="108">
        <f t="shared" si="7"/>
        <v>0</v>
      </c>
      <c r="AR18" s="108">
        <f t="shared" si="8"/>
        <v>0</v>
      </c>
      <c r="AS18" s="109">
        <f t="shared" si="9"/>
        <v>0</v>
      </c>
      <c r="AT18" s="107">
        <f t="shared" si="10"/>
        <v>0</v>
      </c>
      <c r="AU18" s="108">
        <f t="shared" si="11"/>
        <v>0</v>
      </c>
      <c r="AV18" s="108">
        <f t="shared" si="12"/>
        <v>0</v>
      </c>
      <c r="AW18" s="108">
        <f t="shared" si="13"/>
        <v>0</v>
      </c>
      <c r="AX18" s="109">
        <f t="shared" si="14"/>
        <v>0</v>
      </c>
      <c r="AY18" s="104">
        <f t="shared" si="15"/>
        <v>0</v>
      </c>
      <c r="AZ18" s="105">
        <f t="shared" si="16"/>
        <v>0</v>
      </c>
      <c r="BA18" s="105">
        <f t="shared" si="17"/>
        <v>0</v>
      </c>
      <c r="BB18" s="105">
        <f t="shared" si="18"/>
        <v>0</v>
      </c>
      <c r="BC18" s="106">
        <f t="shared" si="19"/>
        <v>0</v>
      </c>
    </row>
    <row r="19" spans="1:55" ht="34.5" customHeight="1">
      <c r="A19" s="200">
        <f t="shared" si="20"/>
        <v>9</v>
      </c>
      <c r="B19" s="204"/>
      <c r="C19" s="46"/>
      <c r="D19" s="201"/>
      <c r="E19" s="170"/>
      <c r="F19" s="167">
        <f>Судья1!G20</f>
        <v>0</v>
      </c>
      <c r="G19" s="125">
        <f>Судья1!H20</f>
        <v>0</v>
      </c>
      <c r="H19" s="125">
        <f>Судья1!I20</f>
        <v>0</v>
      </c>
      <c r="I19" s="125">
        <f>Судья1!J20</f>
        <v>0</v>
      </c>
      <c r="J19" s="131">
        <f>Судья1!K20</f>
        <v>0</v>
      </c>
      <c r="K19" s="43"/>
      <c r="L19" s="42"/>
      <c r="M19" s="42"/>
      <c r="N19" s="42"/>
      <c r="O19" s="44"/>
      <c r="P19" s="130">
        <f>Судья3!G20</f>
        <v>0</v>
      </c>
      <c r="Q19" s="125">
        <f>Судья3!H20</f>
        <v>0</v>
      </c>
      <c r="R19" s="125">
        <f>Судья3!I20</f>
        <v>0</v>
      </c>
      <c r="S19" s="125">
        <f>Судья3!J20</f>
        <v>0</v>
      </c>
      <c r="T19" s="131">
        <f>Судья3!K20</f>
        <v>0</v>
      </c>
      <c r="U19" s="136">
        <f>Судья4!G20</f>
        <v>0</v>
      </c>
      <c r="V19" s="132">
        <f>Судья4!H20</f>
        <v>0</v>
      </c>
      <c r="W19" s="132">
        <f>Судья4!I20</f>
        <v>0</v>
      </c>
      <c r="X19" s="132">
        <f>Судья4!J20</f>
        <v>0</v>
      </c>
      <c r="Y19" s="137">
        <f>Судья4!K20</f>
        <v>0</v>
      </c>
      <c r="Z19" s="91">
        <f>Судья5!G20</f>
        <v>0</v>
      </c>
      <c r="AA19" s="42">
        <f>Судья5!H21</f>
        <v>0</v>
      </c>
      <c r="AB19" s="42">
        <f>Судья5!I21</f>
        <v>0</v>
      </c>
      <c r="AC19" s="42">
        <f>Судья5!J21</f>
        <v>0</v>
      </c>
      <c r="AD19" s="90">
        <f>Судья5!K21</f>
        <v>0</v>
      </c>
      <c r="AE19" s="162">
        <f t="shared" si="0"/>
        <v>0</v>
      </c>
      <c r="AF19" s="143">
        <f t="shared" si="1"/>
        <v>0</v>
      </c>
      <c r="AG19" s="143">
        <f t="shared" si="2"/>
        <v>0</v>
      </c>
      <c r="AH19" s="143">
        <f t="shared" si="3"/>
        <v>0</v>
      </c>
      <c r="AI19" s="144">
        <f t="shared" si="4"/>
        <v>0</v>
      </c>
      <c r="AJ19" s="128">
        <f>AY19/AV7</f>
        <v>0</v>
      </c>
      <c r="AK19" s="31">
        <f>AZ19/AV7</f>
        <v>0</v>
      </c>
      <c r="AL19" s="31">
        <f>BA19/AV7</f>
        <v>0</v>
      </c>
      <c r="AM19" s="31">
        <f>BB19/AV7</f>
        <v>0</v>
      </c>
      <c r="AN19" s="65">
        <f>BC19/AV7</f>
        <v>0</v>
      </c>
      <c r="AO19" s="108">
        <f t="shared" si="5"/>
        <v>0</v>
      </c>
      <c r="AP19" s="108">
        <f t="shared" si="6"/>
        <v>0</v>
      </c>
      <c r="AQ19" s="108">
        <f t="shared" si="7"/>
        <v>0</v>
      </c>
      <c r="AR19" s="108">
        <f t="shared" si="8"/>
        <v>0</v>
      </c>
      <c r="AS19" s="109">
        <f t="shared" si="9"/>
        <v>0</v>
      </c>
      <c r="AT19" s="107">
        <f t="shared" si="10"/>
        <v>0</v>
      </c>
      <c r="AU19" s="108">
        <f t="shared" si="11"/>
        <v>0</v>
      </c>
      <c r="AV19" s="108">
        <f t="shared" si="12"/>
        <v>0</v>
      </c>
      <c r="AW19" s="108">
        <f t="shared" si="13"/>
        <v>0</v>
      </c>
      <c r="AX19" s="109">
        <f t="shared" si="14"/>
        <v>0</v>
      </c>
      <c r="AY19" s="104">
        <f t="shared" si="15"/>
        <v>0</v>
      </c>
      <c r="AZ19" s="105">
        <f t="shared" si="16"/>
        <v>0</v>
      </c>
      <c r="BA19" s="105">
        <f t="shared" si="17"/>
        <v>0</v>
      </c>
      <c r="BB19" s="105">
        <f t="shared" si="18"/>
        <v>0</v>
      </c>
      <c r="BC19" s="106">
        <f t="shared" si="19"/>
        <v>0</v>
      </c>
    </row>
    <row r="20" spans="1:55" ht="34.5" customHeight="1" thickBot="1">
      <c r="A20" s="202">
        <f t="shared" si="20"/>
        <v>10</v>
      </c>
      <c r="B20" s="205"/>
      <c r="C20" s="47"/>
      <c r="D20" s="203"/>
      <c r="E20" s="231"/>
      <c r="F20" s="166">
        <f>Судья1!G21</f>
        <v>0</v>
      </c>
      <c r="G20" s="122">
        <f>Судья1!H21</f>
        <v>0</v>
      </c>
      <c r="H20" s="122">
        <f>Судья1!I21</f>
        <v>0</v>
      </c>
      <c r="I20" s="122">
        <f>Судья1!J21</f>
        <v>0</v>
      </c>
      <c r="J20" s="123">
        <f>Судья1!K21</f>
        <v>0</v>
      </c>
      <c r="K20" s="121"/>
      <c r="L20" s="122"/>
      <c r="M20" s="122"/>
      <c r="N20" s="122"/>
      <c r="O20" s="123"/>
      <c r="P20" s="121">
        <f>Судья3!G21</f>
        <v>0</v>
      </c>
      <c r="Q20" s="122">
        <f>Судья3!H21</f>
        <v>0</v>
      </c>
      <c r="R20" s="122">
        <f>Судья3!I21</f>
        <v>0</v>
      </c>
      <c r="S20" s="122">
        <f>Судья3!J21</f>
        <v>0</v>
      </c>
      <c r="T20" s="123">
        <f>Судья3!K21</f>
        <v>0</v>
      </c>
      <c r="U20" s="138">
        <f>Судья4!G21</f>
        <v>0</v>
      </c>
      <c r="V20" s="133">
        <f>Судья4!H21</f>
        <v>0</v>
      </c>
      <c r="W20" s="133">
        <f>Судья4!I21</f>
        <v>0</v>
      </c>
      <c r="X20" s="133">
        <f>Судья4!J21</f>
        <v>0</v>
      </c>
      <c r="Y20" s="139">
        <f>Судья4!K21</f>
        <v>0</v>
      </c>
      <c r="Z20" s="166">
        <f>Судья5!G21</f>
        <v>0</v>
      </c>
      <c r="AA20" s="122">
        <f>Судья5!H22</f>
        <v>0</v>
      </c>
      <c r="AB20" s="122">
        <f>Судья5!I22</f>
        <v>0</v>
      </c>
      <c r="AC20" s="122">
        <f>Судья5!J22</f>
        <v>0</v>
      </c>
      <c r="AD20" s="178">
        <f>Судья5!K22</f>
        <v>0</v>
      </c>
      <c r="AE20" s="179">
        <f t="shared" si="0"/>
        <v>0</v>
      </c>
      <c r="AF20" s="145">
        <f t="shared" si="1"/>
        <v>0</v>
      </c>
      <c r="AG20" s="145">
        <f t="shared" si="2"/>
        <v>0</v>
      </c>
      <c r="AH20" s="145">
        <f t="shared" si="3"/>
        <v>0</v>
      </c>
      <c r="AI20" s="146">
        <f t="shared" si="4"/>
        <v>0</v>
      </c>
      <c r="AJ20" s="109">
        <f>AY20/AV7</f>
        <v>0</v>
      </c>
      <c r="AK20" s="124">
        <f>AZ20/AV7</f>
        <v>0</v>
      </c>
      <c r="AL20" s="124">
        <f>BA20/AV7</f>
        <v>0</v>
      </c>
      <c r="AM20" s="124">
        <f>BB20/AV7</f>
        <v>0</v>
      </c>
      <c r="AN20" s="129">
        <f>BC20/AV7</f>
        <v>0</v>
      </c>
      <c r="AO20" s="108">
        <f t="shared" si="5"/>
        <v>0</v>
      </c>
      <c r="AP20" s="108">
        <f t="shared" si="6"/>
        <v>0</v>
      </c>
      <c r="AQ20" s="108">
        <f t="shared" si="7"/>
        <v>0</v>
      </c>
      <c r="AR20" s="108">
        <f t="shared" si="8"/>
        <v>0</v>
      </c>
      <c r="AS20" s="109">
        <f t="shared" si="9"/>
        <v>0</v>
      </c>
      <c r="AT20" s="107">
        <f t="shared" si="10"/>
        <v>0</v>
      </c>
      <c r="AU20" s="108">
        <f t="shared" si="11"/>
        <v>0</v>
      </c>
      <c r="AV20" s="108">
        <f t="shared" si="12"/>
        <v>0</v>
      </c>
      <c r="AW20" s="108">
        <f t="shared" si="13"/>
        <v>0</v>
      </c>
      <c r="AX20" s="109">
        <f t="shared" si="14"/>
        <v>0</v>
      </c>
      <c r="AY20" s="104">
        <f t="shared" si="15"/>
        <v>0</v>
      </c>
      <c r="AZ20" s="105">
        <f t="shared" si="16"/>
        <v>0</v>
      </c>
      <c r="BA20" s="105">
        <f t="shared" si="17"/>
        <v>0</v>
      </c>
      <c r="BB20" s="105">
        <f t="shared" si="18"/>
        <v>0</v>
      </c>
      <c r="BC20" s="106">
        <f t="shared" si="19"/>
        <v>0</v>
      </c>
    </row>
    <row r="21" spans="1:65" s="32" customFormat="1" ht="39" customHeight="1" thickBot="1">
      <c r="A21" s="326" t="s">
        <v>114</v>
      </c>
      <c r="B21" s="327"/>
      <c r="C21" s="327"/>
      <c r="D21" s="328"/>
      <c r="E21" s="329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30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30" ht="17.25" customHeight="1">
      <c r="A22" s="33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5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2:65" s="15" customFormat="1" ht="15.75">
      <c r="B23" s="37"/>
      <c r="C23" s="360" t="s">
        <v>21</v>
      </c>
      <c r="D23" s="361"/>
      <c r="E23" s="361"/>
      <c r="F23" s="361"/>
      <c r="G23" s="361"/>
      <c r="H23" s="361"/>
      <c r="I23" s="361"/>
      <c r="J23" s="363" t="s">
        <v>115</v>
      </c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</row>
    <row r="24" spans="2:65" s="15" customFormat="1" ht="15.75">
      <c r="B24" s="37"/>
      <c r="C24" s="92"/>
      <c r="D24" s="93"/>
      <c r="E24" s="93"/>
      <c r="F24" s="93"/>
      <c r="G24" s="93"/>
      <c r="H24" s="93"/>
      <c r="I24" s="93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3:30" s="15" customFormat="1" ht="15.75">
      <c r="C25" s="362" t="s">
        <v>22</v>
      </c>
      <c r="D25" s="362"/>
      <c r="E25" s="362"/>
      <c r="F25" s="362"/>
      <c r="G25" s="362"/>
      <c r="H25" s="362"/>
      <c r="I25" s="362"/>
      <c r="J25" s="363" t="s">
        <v>85</v>
      </c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</row>
    <row r="26" spans="51:65" ht="12.75"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</row>
    <row r="27" spans="51:65" ht="12.75"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</row>
  </sheetData>
  <mergeCells count="34">
    <mergeCell ref="AT7:AU7"/>
    <mergeCell ref="AO9:AS9"/>
    <mergeCell ref="AT9:AX9"/>
    <mergeCell ref="AE9:AI9"/>
    <mergeCell ref="AE8:AH8"/>
    <mergeCell ref="K9:O9"/>
    <mergeCell ref="A9:A10"/>
    <mergeCell ref="AY9:BC9"/>
    <mergeCell ref="AJ9:AN9"/>
    <mergeCell ref="U9:Y9"/>
    <mergeCell ref="C23:I23"/>
    <mergeCell ref="C25:I25"/>
    <mergeCell ref="J23:AD23"/>
    <mergeCell ref="J25:AD25"/>
    <mergeCell ref="AC2:AD2"/>
    <mergeCell ref="A7:C7"/>
    <mergeCell ref="B9:B10"/>
    <mergeCell ref="E9:E10"/>
    <mergeCell ref="F9:J9"/>
    <mergeCell ref="D1:AA3"/>
    <mergeCell ref="D4:AA4"/>
    <mergeCell ref="D5:AA5"/>
    <mergeCell ref="D6:AA6"/>
    <mergeCell ref="A8:AD8"/>
    <mergeCell ref="A21:AX21"/>
    <mergeCell ref="A1:C3"/>
    <mergeCell ref="D9:D10"/>
    <mergeCell ref="C9:C10"/>
    <mergeCell ref="A4:C4"/>
    <mergeCell ref="A5:C5"/>
    <mergeCell ref="A6:C6"/>
    <mergeCell ref="D7:AA7"/>
    <mergeCell ref="P9:T9"/>
    <mergeCell ref="Z9:AD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27"/>
  <sheetViews>
    <sheetView workbookViewId="0" topLeftCell="A1">
      <selection activeCell="E20" sqref="E20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4" width="6.75390625" style="0" customWidth="1"/>
    <col min="5" max="5" width="18.75390625" style="0" customWidth="1"/>
    <col min="6" max="6" width="10.75390625" style="0" customWidth="1"/>
    <col min="7" max="12" width="6.75390625" style="0" customWidth="1"/>
    <col min="13" max="15" width="8.75390625" style="0" customWidth="1"/>
  </cols>
  <sheetData>
    <row r="1" spans="1:12" ht="19.5" customHeight="1">
      <c r="A1" s="407" t="s">
        <v>0</v>
      </c>
      <c r="B1" s="408"/>
      <c r="C1" s="301" t="s">
        <v>63</v>
      </c>
      <c r="D1" s="302"/>
      <c r="E1" s="302"/>
      <c r="F1" s="302"/>
      <c r="G1" s="302"/>
      <c r="H1" s="302"/>
      <c r="I1" s="302"/>
      <c r="J1" s="303"/>
      <c r="K1" s="1"/>
      <c r="L1" s="22" t="s">
        <v>39</v>
      </c>
    </row>
    <row r="2" spans="1:12" ht="19.5" customHeight="1">
      <c r="A2" s="409"/>
      <c r="B2" s="410"/>
      <c r="C2" s="304"/>
      <c r="D2" s="305"/>
      <c r="E2" s="305"/>
      <c r="F2" s="305"/>
      <c r="G2" s="305"/>
      <c r="H2" s="305"/>
      <c r="I2" s="305"/>
      <c r="J2" s="306"/>
      <c r="K2" s="1"/>
      <c r="L2" s="1"/>
    </row>
    <row r="3" spans="1:12" ht="19.5" customHeight="1">
      <c r="A3" s="409"/>
      <c r="B3" s="410"/>
      <c r="C3" s="304"/>
      <c r="D3" s="305"/>
      <c r="E3" s="305"/>
      <c r="F3" s="305"/>
      <c r="G3" s="305"/>
      <c r="H3" s="305"/>
      <c r="I3" s="305"/>
      <c r="J3" s="306"/>
      <c r="K3" s="1"/>
      <c r="L3" s="1"/>
    </row>
    <row r="4" spans="1:12" ht="19.5" customHeight="1" thickBot="1">
      <c r="A4" s="411"/>
      <c r="B4" s="412"/>
      <c r="C4" s="417"/>
      <c r="D4" s="418"/>
      <c r="E4" s="418"/>
      <c r="F4" s="418"/>
      <c r="G4" s="418"/>
      <c r="H4" s="418"/>
      <c r="I4" s="418"/>
      <c r="J4" s="419"/>
      <c r="K4" s="1"/>
      <c r="L4" s="1"/>
    </row>
    <row r="5" spans="1:12" ht="19.5" customHeight="1">
      <c r="A5" s="413" t="s">
        <v>1</v>
      </c>
      <c r="B5" s="414"/>
      <c r="C5" s="469" t="s">
        <v>122</v>
      </c>
      <c r="D5" s="470"/>
      <c r="E5" s="470"/>
      <c r="F5" s="470"/>
      <c r="G5" s="470"/>
      <c r="H5" s="470"/>
      <c r="I5" s="470"/>
      <c r="J5" s="471"/>
      <c r="K5" s="2"/>
      <c r="L5" s="2"/>
    </row>
    <row r="6" spans="1:12" ht="19.5" customHeight="1">
      <c r="A6" s="415" t="s">
        <v>33</v>
      </c>
      <c r="B6" s="416"/>
      <c r="C6" s="423" t="s">
        <v>61</v>
      </c>
      <c r="D6" s="424"/>
      <c r="E6" s="424"/>
      <c r="F6" s="424"/>
      <c r="G6" s="424"/>
      <c r="H6" s="424"/>
      <c r="I6" s="424"/>
      <c r="J6" s="425"/>
      <c r="K6" s="23"/>
      <c r="L6" s="23"/>
    </row>
    <row r="7" spans="1:12" ht="19.5" customHeight="1">
      <c r="A7" s="415" t="s">
        <v>36</v>
      </c>
      <c r="B7" s="416"/>
      <c r="C7" s="426" t="s">
        <v>62</v>
      </c>
      <c r="D7" s="427"/>
      <c r="E7" s="427"/>
      <c r="F7" s="427"/>
      <c r="G7" s="427"/>
      <c r="H7" s="427"/>
      <c r="I7" s="427"/>
      <c r="J7" s="428"/>
      <c r="K7" s="4"/>
      <c r="L7" s="4"/>
    </row>
    <row r="8" spans="1:12" ht="19.5" customHeight="1" thickBot="1">
      <c r="A8" s="383" t="s">
        <v>2</v>
      </c>
      <c r="B8" s="384"/>
      <c r="C8" s="389" t="s">
        <v>38</v>
      </c>
      <c r="D8" s="390"/>
      <c r="E8" s="390"/>
      <c r="F8" s="390"/>
      <c r="G8" s="390"/>
      <c r="H8" s="390"/>
      <c r="I8" s="390"/>
      <c r="J8" s="391"/>
      <c r="K8" s="4"/>
      <c r="L8" s="4"/>
    </row>
    <row r="9" spans="2:11" ht="30" customHeight="1" thickBot="1">
      <c r="B9" s="379" t="s">
        <v>10</v>
      </c>
      <c r="C9" s="379"/>
      <c r="D9" s="379"/>
      <c r="E9" s="379"/>
      <c r="F9" s="379"/>
      <c r="G9" s="379"/>
      <c r="H9" s="379"/>
      <c r="I9" s="379"/>
      <c r="J9" s="379"/>
      <c r="K9" s="379"/>
    </row>
    <row r="10" spans="1:15" ht="24.75" customHeight="1" thickBot="1">
      <c r="A10" s="387" t="s">
        <v>4</v>
      </c>
      <c r="B10" s="385" t="s">
        <v>76</v>
      </c>
      <c r="C10" s="387" t="s">
        <v>11</v>
      </c>
      <c r="D10" s="385" t="s">
        <v>12</v>
      </c>
      <c r="E10" s="387" t="s">
        <v>77</v>
      </c>
      <c r="F10" s="377" t="s">
        <v>6</v>
      </c>
      <c r="G10" s="404" t="s">
        <v>2</v>
      </c>
      <c r="H10" s="405"/>
      <c r="I10" s="405"/>
      <c r="J10" s="405"/>
      <c r="K10" s="406"/>
      <c r="L10" s="377" t="s">
        <v>13</v>
      </c>
      <c r="M10" s="392" t="s">
        <v>78</v>
      </c>
      <c r="N10" s="393"/>
      <c r="O10" s="394"/>
    </row>
    <row r="11" spans="1:15" ht="24.75" customHeight="1" thickBot="1">
      <c r="A11" s="388"/>
      <c r="B11" s="386"/>
      <c r="C11" s="388"/>
      <c r="D11" s="386"/>
      <c r="E11" s="388"/>
      <c r="F11" s="378"/>
      <c r="G11" s="207" t="s">
        <v>71</v>
      </c>
      <c r="H11" s="164" t="s">
        <v>79</v>
      </c>
      <c r="I11" s="207" t="s">
        <v>72</v>
      </c>
      <c r="J11" s="217" t="s">
        <v>73</v>
      </c>
      <c r="K11" s="207" t="s">
        <v>80</v>
      </c>
      <c r="L11" s="378"/>
      <c r="M11" s="395"/>
      <c r="N11" s="396"/>
      <c r="O11" s="397"/>
    </row>
    <row r="12" spans="1:15" ht="24.75" customHeight="1" thickBot="1">
      <c r="A12" s="208">
        <v>1</v>
      </c>
      <c r="B12" t="s">
        <v>88</v>
      </c>
      <c r="C12" s="120">
        <v>5</v>
      </c>
      <c r="D12" s="120">
        <v>5</v>
      </c>
      <c r="E12" s="181" t="s">
        <v>66</v>
      </c>
      <c r="F12" t="s">
        <v>89</v>
      </c>
      <c r="G12" s="240">
        <v>73</v>
      </c>
      <c r="H12" s="241">
        <v>4</v>
      </c>
      <c r="I12" s="241">
        <v>-1</v>
      </c>
      <c r="J12" s="241">
        <v>2</v>
      </c>
      <c r="K12" s="241">
        <v>2</v>
      </c>
      <c r="L12" s="212">
        <f aca="true" t="shared" si="0" ref="L12:L21">SUM(G12:K12)</f>
        <v>80</v>
      </c>
      <c r="M12" s="374"/>
      <c r="N12" s="375"/>
      <c r="O12" s="376"/>
    </row>
    <row r="13" spans="1:15" s="24" customFormat="1" ht="24.75" customHeight="1" thickBot="1">
      <c r="A13" s="209">
        <f>SUM(A12,1)</f>
        <v>2</v>
      </c>
      <c r="B13" t="s">
        <v>90</v>
      </c>
      <c r="C13" s="113">
        <v>5</v>
      </c>
      <c r="D13" s="113">
        <v>5</v>
      </c>
      <c r="E13" s="46" t="s">
        <v>67</v>
      </c>
      <c r="F13" s="184" t="s">
        <v>69</v>
      </c>
      <c r="G13" s="242">
        <v>65</v>
      </c>
      <c r="H13" s="243">
        <v>6</v>
      </c>
      <c r="I13" s="243">
        <v>-7</v>
      </c>
      <c r="J13" s="243">
        <v>0</v>
      </c>
      <c r="K13" s="243">
        <v>1</v>
      </c>
      <c r="L13" s="213">
        <f t="shared" si="0"/>
        <v>65</v>
      </c>
      <c r="M13" s="380"/>
      <c r="N13" s="381"/>
      <c r="O13" s="382"/>
    </row>
    <row r="14" spans="1:15" s="24" customFormat="1" ht="24.75" customHeight="1" thickBot="1">
      <c r="A14" s="209">
        <f aca="true" t="shared" si="1" ref="A14:A21">SUM(A13,1)</f>
        <v>3</v>
      </c>
      <c r="B14" t="s">
        <v>91</v>
      </c>
      <c r="C14" s="113">
        <v>6</v>
      </c>
      <c r="D14" s="113">
        <v>6</v>
      </c>
      <c r="E14" s="46" t="s">
        <v>92</v>
      </c>
      <c r="F14" s="184" t="s">
        <v>68</v>
      </c>
      <c r="G14" s="242">
        <v>110</v>
      </c>
      <c r="H14" s="243">
        <v>18</v>
      </c>
      <c r="I14" s="243">
        <v>-7</v>
      </c>
      <c r="J14" s="243">
        <v>-3</v>
      </c>
      <c r="K14" s="243">
        <v>4</v>
      </c>
      <c r="L14" s="213">
        <f t="shared" si="0"/>
        <v>122</v>
      </c>
      <c r="M14" s="380"/>
      <c r="N14" s="381"/>
      <c r="O14" s="382"/>
    </row>
    <row r="15" spans="1:15" s="24" customFormat="1" ht="24.75" customHeight="1" thickBot="1">
      <c r="A15" s="209">
        <f t="shared" si="1"/>
        <v>4</v>
      </c>
      <c r="B15" t="s">
        <v>93</v>
      </c>
      <c r="C15" s="113">
        <v>5</v>
      </c>
      <c r="D15" s="113">
        <v>5</v>
      </c>
      <c r="E15" s="46" t="s">
        <v>67</v>
      </c>
      <c r="F15" s="29" t="s">
        <v>94</v>
      </c>
      <c r="G15" s="242">
        <v>75</v>
      </c>
      <c r="H15" s="243">
        <v>8</v>
      </c>
      <c r="I15" s="243">
        <v>1</v>
      </c>
      <c r="J15" s="243">
        <v>3</v>
      </c>
      <c r="K15" s="243">
        <v>3</v>
      </c>
      <c r="L15" s="213">
        <f t="shared" si="0"/>
        <v>90</v>
      </c>
      <c r="M15" s="380"/>
      <c r="N15" s="381"/>
      <c r="O15" s="382"/>
    </row>
    <row r="16" spans="1:15" s="24" customFormat="1" ht="24.75" customHeight="1" thickBot="1">
      <c r="A16" s="209">
        <f t="shared" si="1"/>
        <v>5</v>
      </c>
      <c r="B16" t="s">
        <v>95</v>
      </c>
      <c r="C16" s="113" t="s">
        <v>97</v>
      </c>
      <c r="D16" s="113" t="s">
        <v>97</v>
      </c>
      <c r="E16" s="46" t="s">
        <v>96</v>
      </c>
      <c r="F16" s="184" t="s">
        <v>70</v>
      </c>
      <c r="G16" s="242">
        <v>78</v>
      </c>
      <c r="H16" s="243">
        <v>16</v>
      </c>
      <c r="I16" s="243">
        <v>5</v>
      </c>
      <c r="J16" s="243">
        <v>1</v>
      </c>
      <c r="K16" s="243">
        <v>4</v>
      </c>
      <c r="L16" s="213">
        <f t="shared" si="0"/>
        <v>104</v>
      </c>
      <c r="M16" s="380"/>
      <c r="N16" s="381"/>
      <c r="O16" s="382"/>
    </row>
    <row r="17" spans="1:15" s="24" customFormat="1" ht="24.75" customHeight="1" thickBot="1">
      <c r="A17" s="209">
        <f t="shared" si="1"/>
        <v>6</v>
      </c>
      <c r="B17" t="s">
        <v>98</v>
      </c>
      <c r="C17" s="113">
        <v>5</v>
      </c>
      <c r="D17" s="113">
        <v>5</v>
      </c>
      <c r="E17" s="232" t="s">
        <v>67</v>
      </c>
      <c r="F17" s="233" t="s">
        <v>99</v>
      </c>
      <c r="G17" s="240">
        <v>66</v>
      </c>
      <c r="H17" s="241">
        <v>7</v>
      </c>
      <c r="I17" s="241">
        <v>0</v>
      </c>
      <c r="J17" s="241">
        <v>1</v>
      </c>
      <c r="K17" s="241">
        <v>2</v>
      </c>
      <c r="L17" s="213">
        <f t="shared" si="0"/>
        <v>76</v>
      </c>
      <c r="M17" s="380"/>
      <c r="N17" s="381"/>
      <c r="O17" s="382"/>
    </row>
    <row r="18" spans="1:15" s="24" customFormat="1" ht="24.75" customHeight="1" thickBot="1">
      <c r="A18" s="209">
        <f t="shared" si="1"/>
        <v>7</v>
      </c>
      <c r="B18" t="s">
        <v>100</v>
      </c>
      <c r="C18" s="114" t="s">
        <v>97</v>
      </c>
      <c r="D18" s="114" t="s">
        <v>97</v>
      </c>
      <c r="E18" s="46" t="s">
        <v>67</v>
      </c>
      <c r="F18" t="s">
        <v>101</v>
      </c>
      <c r="G18" s="240">
        <v>74</v>
      </c>
      <c r="H18" s="241">
        <v>8</v>
      </c>
      <c r="I18" s="241">
        <v>-2</v>
      </c>
      <c r="J18" s="241">
        <v>5</v>
      </c>
      <c r="K18" s="241">
        <v>2</v>
      </c>
      <c r="L18" s="213">
        <f t="shared" si="0"/>
        <v>87</v>
      </c>
      <c r="M18" s="380"/>
      <c r="N18" s="381"/>
      <c r="O18" s="382"/>
    </row>
    <row r="19" spans="1:15" s="24" customFormat="1" ht="24.75" customHeight="1">
      <c r="A19" s="209">
        <f t="shared" si="1"/>
        <v>8</v>
      </c>
      <c r="B19" s="168"/>
      <c r="C19" s="184"/>
      <c r="D19" s="113"/>
      <c r="E19" s="46"/>
      <c r="F19" s="184"/>
      <c r="G19" s="211"/>
      <c r="H19" s="200"/>
      <c r="I19" s="211"/>
      <c r="J19" s="200"/>
      <c r="K19" s="211"/>
      <c r="L19" s="213">
        <f t="shared" si="0"/>
        <v>0</v>
      </c>
      <c r="M19" s="380"/>
      <c r="N19" s="381"/>
      <c r="O19" s="382"/>
    </row>
    <row r="20" spans="1:15" s="24" customFormat="1" ht="24.75" customHeight="1">
      <c r="A20" s="209">
        <f>SUM(A19,1)</f>
        <v>9</v>
      </c>
      <c r="B20" s="168"/>
      <c r="C20" s="184"/>
      <c r="D20" s="113"/>
      <c r="E20" s="46"/>
      <c r="F20" s="184"/>
      <c r="G20" s="211"/>
      <c r="H20" s="200"/>
      <c r="I20" s="211"/>
      <c r="J20" s="200"/>
      <c r="K20" s="211"/>
      <c r="L20" s="213">
        <f t="shared" si="0"/>
        <v>0</v>
      </c>
      <c r="M20" s="380"/>
      <c r="N20" s="381"/>
      <c r="O20" s="382"/>
    </row>
    <row r="21" spans="1:15" s="24" customFormat="1" ht="24.75" customHeight="1" thickBot="1">
      <c r="A21" s="214">
        <f t="shared" si="1"/>
        <v>10</v>
      </c>
      <c r="B21" s="175"/>
      <c r="C21" s="193"/>
      <c r="D21" s="114"/>
      <c r="E21" s="47"/>
      <c r="F21" s="193"/>
      <c r="G21" s="215"/>
      <c r="H21" s="202"/>
      <c r="I21" s="215"/>
      <c r="J21" s="202"/>
      <c r="K21" s="215"/>
      <c r="L21" s="216">
        <f t="shared" si="0"/>
        <v>0</v>
      </c>
      <c r="M21" s="398"/>
      <c r="N21" s="399"/>
      <c r="O21" s="400"/>
    </row>
    <row r="22" spans="1:15" s="24" customFormat="1" ht="24.75" customHeight="1" thickBot="1">
      <c r="A22" s="401" t="s">
        <v>113</v>
      </c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3"/>
    </row>
    <row r="23" spans="1:15" s="24" customFormat="1" ht="15" customHeight="1">
      <c r="A23" s="25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41"/>
      <c r="N23" s="41"/>
      <c r="O23" s="41"/>
    </row>
    <row r="24" spans="1:12" s="24" customFormat="1" ht="14.25" customHeight="1">
      <c r="A24" s="25"/>
      <c r="B24" s="26" t="s">
        <v>84</v>
      </c>
      <c r="C24" s="27"/>
      <c r="D24" s="27"/>
      <c r="E24" s="27"/>
      <c r="F24" s="27"/>
      <c r="G24" s="227"/>
      <c r="H24" s="227" t="s">
        <v>112</v>
      </c>
      <c r="I24" s="227"/>
      <c r="J24" s="27"/>
      <c r="K24" s="27"/>
      <c r="L24" s="28"/>
    </row>
    <row r="25" spans="2:13" ht="12.75">
      <c r="B25" s="20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2:13" ht="12.7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2" ht="12.75">
      <c r="A27" s="29"/>
      <c r="B27" s="29"/>
      <c r="C27" s="30"/>
      <c r="D27" s="29"/>
      <c r="E27" s="29"/>
      <c r="F27" s="29"/>
      <c r="G27" s="29"/>
      <c r="H27" s="29"/>
      <c r="I27" s="29"/>
      <c r="J27" s="29"/>
      <c r="K27" s="29"/>
      <c r="L27" s="29"/>
    </row>
  </sheetData>
  <mergeCells count="31">
    <mergeCell ref="A1:B4"/>
    <mergeCell ref="A5:B5"/>
    <mergeCell ref="A7:B7"/>
    <mergeCell ref="C1:J4"/>
    <mergeCell ref="C5:J5"/>
    <mergeCell ref="C6:J6"/>
    <mergeCell ref="A6:B6"/>
    <mergeCell ref="C7:J7"/>
    <mergeCell ref="M21:O21"/>
    <mergeCell ref="A22:O22"/>
    <mergeCell ref="A10:A11"/>
    <mergeCell ref="M16:O16"/>
    <mergeCell ref="M19:O19"/>
    <mergeCell ref="M13:O13"/>
    <mergeCell ref="M17:O17"/>
    <mergeCell ref="F10:F11"/>
    <mergeCell ref="G10:K10"/>
    <mergeCell ref="M14:O14"/>
    <mergeCell ref="A8:B8"/>
    <mergeCell ref="B10:B11"/>
    <mergeCell ref="C10:C11"/>
    <mergeCell ref="M18:O18"/>
    <mergeCell ref="C8:J8"/>
    <mergeCell ref="M15:O15"/>
    <mergeCell ref="D10:D11"/>
    <mergeCell ref="E10:E11"/>
    <mergeCell ref="M10:O11"/>
    <mergeCell ref="M12:O12"/>
    <mergeCell ref="L10:L11"/>
    <mergeCell ref="B9:K9"/>
    <mergeCell ref="M20:O20"/>
  </mergeCells>
  <printOptions/>
  <pageMargins left="0.3937007874015748" right="0.3937007874015748" top="0.3937007874015748" bottom="0.1968503937007874" header="0.11811023622047245" footer="0.1181102362204724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O32"/>
  <sheetViews>
    <sheetView workbookViewId="0" topLeftCell="A1">
      <selection activeCell="C5" sqref="C5:J5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4" width="6.75390625" style="0" customWidth="1"/>
    <col min="5" max="5" width="18.75390625" style="0" customWidth="1"/>
    <col min="6" max="6" width="10.75390625" style="0" customWidth="1"/>
    <col min="7" max="12" width="6.75390625" style="0" customWidth="1"/>
    <col min="13" max="15" width="8.75390625" style="0" customWidth="1"/>
  </cols>
  <sheetData>
    <row r="1" spans="1:12" ht="19.5" customHeight="1">
      <c r="A1" s="407" t="s">
        <v>0</v>
      </c>
      <c r="B1" s="408"/>
      <c r="C1" s="301" t="s">
        <v>63</v>
      </c>
      <c r="D1" s="431"/>
      <c r="E1" s="431"/>
      <c r="F1" s="431"/>
      <c r="G1" s="431"/>
      <c r="H1" s="431"/>
      <c r="I1" s="431"/>
      <c r="J1" s="432"/>
      <c r="K1" s="1"/>
      <c r="L1" s="22" t="s">
        <v>39</v>
      </c>
    </row>
    <row r="2" spans="1:12" ht="19.5" customHeight="1">
      <c r="A2" s="409"/>
      <c r="B2" s="410"/>
      <c r="C2" s="433"/>
      <c r="D2" s="434"/>
      <c r="E2" s="434"/>
      <c r="F2" s="434"/>
      <c r="G2" s="434"/>
      <c r="H2" s="434"/>
      <c r="I2" s="434"/>
      <c r="J2" s="435"/>
      <c r="K2" s="1"/>
      <c r="L2" s="1"/>
    </row>
    <row r="3" spans="1:12" ht="19.5" customHeight="1">
      <c r="A3" s="409"/>
      <c r="B3" s="410"/>
      <c r="C3" s="433"/>
      <c r="D3" s="434"/>
      <c r="E3" s="434"/>
      <c r="F3" s="434"/>
      <c r="G3" s="434"/>
      <c r="H3" s="434"/>
      <c r="I3" s="434"/>
      <c r="J3" s="435"/>
      <c r="K3" s="1"/>
      <c r="L3" s="1"/>
    </row>
    <row r="4" spans="1:12" ht="19.5" customHeight="1" thickBot="1">
      <c r="A4" s="411"/>
      <c r="B4" s="412"/>
      <c r="C4" s="436"/>
      <c r="D4" s="329"/>
      <c r="E4" s="329"/>
      <c r="F4" s="329"/>
      <c r="G4" s="329"/>
      <c r="H4" s="329"/>
      <c r="I4" s="329"/>
      <c r="J4" s="437"/>
      <c r="K4" s="1"/>
      <c r="L4" s="1"/>
    </row>
    <row r="5" spans="1:12" ht="19.5" customHeight="1">
      <c r="A5" s="413" t="s">
        <v>1</v>
      </c>
      <c r="B5" s="414"/>
      <c r="C5" s="420" t="s">
        <v>122</v>
      </c>
      <c r="D5" s="421"/>
      <c r="E5" s="421"/>
      <c r="F5" s="421"/>
      <c r="G5" s="421"/>
      <c r="H5" s="421"/>
      <c r="I5" s="421"/>
      <c r="J5" s="422"/>
      <c r="K5" s="2"/>
      <c r="L5" s="2"/>
    </row>
    <row r="6" spans="1:12" ht="19.5" customHeight="1">
      <c r="A6" s="415" t="s">
        <v>33</v>
      </c>
      <c r="B6" s="416"/>
      <c r="C6" s="423" t="s">
        <v>61</v>
      </c>
      <c r="D6" s="429"/>
      <c r="E6" s="429"/>
      <c r="F6" s="429"/>
      <c r="G6" s="429"/>
      <c r="H6" s="429"/>
      <c r="I6" s="429"/>
      <c r="J6" s="430"/>
      <c r="K6" s="23"/>
      <c r="L6" s="23"/>
    </row>
    <row r="7" spans="1:12" ht="19.5" customHeight="1">
      <c r="A7" s="415" t="s">
        <v>36</v>
      </c>
      <c r="B7" s="416"/>
      <c r="C7" s="426" t="s">
        <v>62</v>
      </c>
      <c r="D7" s="357"/>
      <c r="E7" s="357"/>
      <c r="F7" s="357"/>
      <c r="G7" s="357"/>
      <c r="H7" s="357"/>
      <c r="I7" s="357"/>
      <c r="J7" s="358"/>
      <c r="K7" s="4"/>
      <c r="L7" s="4"/>
    </row>
    <row r="8" spans="1:12" ht="19.5" customHeight="1" thickBot="1">
      <c r="A8" s="383" t="s">
        <v>2</v>
      </c>
      <c r="B8" s="384"/>
      <c r="C8" s="389" t="s">
        <v>38</v>
      </c>
      <c r="D8" s="390"/>
      <c r="E8" s="390"/>
      <c r="F8" s="390"/>
      <c r="G8" s="390"/>
      <c r="H8" s="390"/>
      <c r="I8" s="390"/>
      <c r="J8" s="391"/>
      <c r="K8" s="4"/>
      <c r="L8" s="4"/>
    </row>
    <row r="9" spans="2:11" ht="30" customHeight="1" thickBot="1">
      <c r="B9" s="379" t="s">
        <v>10</v>
      </c>
      <c r="C9" s="379"/>
      <c r="D9" s="379"/>
      <c r="E9" s="379"/>
      <c r="F9" s="379"/>
      <c r="G9" s="379"/>
      <c r="H9" s="379"/>
      <c r="I9" s="379"/>
      <c r="J9" s="379"/>
      <c r="K9" s="379"/>
    </row>
    <row r="10" spans="1:15" s="40" customFormat="1" ht="24.75" customHeight="1" thickBot="1">
      <c r="A10" s="445" t="s">
        <v>4</v>
      </c>
      <c r="B10" s="443" t="s">
        <v>76</v>
      </c>
      <c r="C10" s="445" t="s">
        <v>11</v>
      </c>
      <c r="D10" s="443" t="s">
        <v>12</v>
      </c>
      <c r="E10" s="445" t="s">
        <v>77</v>
      </c>
      <c r="F10" s="438" t="s">
        <v>6</v>
      </c>
      <c r="G10" s="440" t="s">
        <v>2</v>
      </c>
      <c r="H10" s="441"/>
      <c r="I10" s="441"/>
      <c r="J10" s="441"/>
      <c r="K10" s="442"/>
      <c r="L10" s="438" t="s">
        <v>13</v>
      </c>
      <c r="M10" s="449" t="s">
        <v>78</v>
      </c>
      <c r="N10" s="450"/>
      <c r="O10" s="451"/>
    </row>
    <row r="11" spans="1:15" s="40" customFormat="1" ht="24.75" customHeight="1" thickBot="1">
      <c r="A11" s="447"/>
      <c r="B11" s="444"/>
      <c r="C11" s="446"/>
      <c r="D11" s="444"/>
      <c r="E11" s="447"/>
      <c r="F11" s="439"/>
      <c r="G11" s="207" t="s">
        <v>71</v>
      </c>
      <c r="H11" s="217" t="s">
        <v>75</v>
      </c>
      <c r="I11" s="207" t="s">
        <v>72</v>
      </c>
      <c r="J11" s="217" t="s">
        <v>73</v>
      </c>
      <c r="K11" s="207" t="s">
        <v>74</v>
      </c>
      <c r="L11" s="448"/>
      <c r="M11" s="452"/>
      <c r="N11" s="453"/>
      <c r="O11" s="454"/>
    </row>
    <row r="12" spans="1:15" s="40" customFormat="1" ht="24.75" customHeight="1" thickBot="1">
      <c r="A12" s="222">
        <v>1</v>
      </c>
      <c r="B12" s="233" t="s">
        <v>88</v>
      </c>
      <c r="C12" s="236">
        <v>5</v>
      </c>
      <c r="D12" s="236">
        <v>5</v>
      </c>
      <c r="E12" s="230" t="s">
        <v>66</v>
      </c>
      <c r="F12" t="s">
        <v>89</v>
      </c>
      <c r="G12" s="244">
        <v>66</v>
      </c>
      <c r="H12" s="245">
        <v>6</v>
      </c>
      <c r="I12" s="246">
        <v>2</v>
      </c>
      <c r="J12" s="245">
        <v>2</v>
      </c>
      <c r="K12" s="247">
        <v>4</v>
      </c>
      <c r="L12" s="218">
        <f aca="true" t="shared" si="0" ref="L12:L21">SUM(G12:K12)</f>
        <v>80</v>
      </c>
      <c r="M12" s="374"/>
      <c r="N12" s="375"/>
      <c r="O12" s="376"/>
    </row>
    <row r="13" spans="1:15" s="50" customFormat="1" ht="24.75" customHeight="1" thickBot="1">
      <c r="A13" s="89">
        <f>SUM(A12,1)</f>
        <v>2</v>
      </c>
      <c r="B13" s="233" t="s">
        <v>90</v>
      </c>
      <c r="C13" s="236">
        <v>5</v>
      </c>
      <c r="D13" s="236">
        <v>5</v>
      </c>
      <c r="E13" s="234" t="s">
        <v>67</v>
      </c>
      <c r="F13" s="184" t="s">
        <v>69</v>
      </c>
      <c r="G13" s="244">
        <v>62</v>
      </c>
      <c r="H13" s="245">
        <v>7</v>
      </c>
      <c r="I13" s="246">
        <v>8</v>
      </c>
      <c r="J13" s="245">
        <v>1</v>
      </c>
      <c r="K13" s="247">
        <v>4</v>
      </c>
      <c r="L13" s="213">
        <f t="shared" si="0"/>
        <v>82</v>
      </c>
      <c r="M13" s="380"/>
      <c r="N13" s="381"/>
      <c r="O13" s="382"/>
    </row>
    <row r="14" spans="1:15" s="50" customFormat="1" ht="24.75" customHeight="1" thickBot="1">
      <c r="A14" s="89">
        <f aca="true" t="shared" si="1" ref="A14:A21">SUM(A13,1)</f>
        <v>3</v>
      </c>
      <c r="B14" s="233" t="s">
        <v>91</v>
      </c>
      <c r="C14" s="236">
        <v>6</v>
      </c>
      <c r="D14" s="236">
        <v>6</v>
      </c>
      <c r="E14" s="234" t="s">
        <v>92</v>
      </c>
      <c r="F14" s="184" t="s">
        <v>68</v>
      </c>
      <c r="G14" s="244">
        <v>112</v>
      </c>
      <c r="H14" s="245">
        <v>22</v>
      </c>
      <c r="I14" s="244">
        <v>21</v>
      </c>
      <c r="J14" s="245">
        <v>23</v>
      </c>
      <c r="K14" s="247">
        <v>9</v>
      </c>
      <c r="L14" s="213">
        <f t="shared" si="0"/>
        <v>187</v>
      </c>
      <c r="M14" s="380"/>
      <c r="N14" s="381"/>
      <c r="O14" s="382"/>
    </row>
    <row r="15" spans="1:15" s="50" customFormat="1" ht="24.75" customHeight="1" thickBot="1">
      <c r="A15" s="89">
        <f t="shared" si="1"/>
        <v>4</v>
      </c>
      <c r="B15" s="233" t="s">
        <v>93</v>
      </c>
      <c r="C15" s="236">
        <v>5</v>
      </c>
      <c r="D15" s="236">
        <v>5</v>
      </c>
      <c r="E15" s="234" t="s">
        <v>67</v>
      </c>
      <c r="F15" s="29" t="s">
        <v>94</v>
      </c>
      <c r="G15" s="249">
        <v>72</v>
      </c>
      <c r="H15" s="247">
        <v>10</v>
      </c>
      <c r="I15" s="246">
        <v>5</v>
      </c>
      <c r="J15" s="245">
        <v>7</v>
      </c>
      <c r="K15" s="247">
        <v>4</v>
      </c>
      <c r="L15" s="213">
        <f t="shared" si="0"/>
        <v>98</v>
      </c>
      <c r="M15" s="380"/>
      <c r="N15" s="381"/>
      <c r="O15" s="382"/>
    </row>
    <row r="16" spans="1:15" s="50" customFormat="1" ht="24.75" customHeight="1" thickBot="1">
      <c r="A16" s="89">
        <f t="shared" si="1"/>
        <v>5</v>
      </c>
      <c r="B16" s="233" t="s">
        <v>95</v>
      </c>
      <c r="C16" s="236" t="s">
        <v>97</v>
      </c>
      <c r="D16" s="236" t="s">
        <v>97</v>
      </c>
      <c r="E16" s="234" t="s">
        <v>96</v>
      </c>
      <c r="F16" s="184" t="s">
        <v>70</v>
      </c>
      <c r="G16" s="244">
        <v>78</v>
      </c>
      <c r="H16" s="245">
        <v>11</v>
      </c>
      <c r="I16" s="246">
        <v>5</v>
      </c>
      <c r="J16" s="245">
        <v>7</v>
      </c>
      <c r="K16" s="247">
        <v>5</v>
      </c>
      <c r="L16" s="213">
        <f t="shared" si="0"/>
        <v>106</v>
      </c>
      <c r="M16" s="380"/>
      <c r="N16" s="381"/>
      <c r="O16" s="382"/>
    </row>
    <row r="17" spans="1:15" s="50" customFormat="1" ht="24.75" customHeight="1" thickBot="1">
      <c r="A17" s="89">
        <f t="shared" si="1"/>
        <v>6</v>
      </c>
      <c r="B17" s="233" t="s">
        <v>98</v>
      </c>
      <c r="C17" s="236">
        <v>5</v>
      </c>
      <c r="D17" s="236">
        <v>5</v>
      </c>
      <c r="E17" s="201" t="s">
        <v>67</v>
      </c>
      <c r="F17" s="233" t="s">
        <v>99</v>
      </c>
      <c r="G17" s="248">
        <v>72</v>
      </c>
      <c r="H17" s="245">
        <v>7</v>
      </c>
      <c r="I17" s="244">
        <v>4</v>
      </c>
      <c r="J17" s="245">
        <v>3</v>
      </c>
      <c r="K17" s="247">
        <v>5</v>
      </c>
      <c r="L17" s="213">
        <f t="shared" si="0"/>
        <v>91</v>
      </c>
      <c r="M17" s="380"/>
      <c r="N17" s="381"/>
      <c r="O17" s="382"/>
    </row>
    <row r="18" spans="1:15" s="50" customFormat="1" ht="24.75" customHeight="1" thickBot="1">
      <c r="A18" s="89">
        <f t="shared" si="1"/>
        <v>7</v>
      </c>
      <c r="B18" s="233" t="s">
        <v>100</v>
      </c>
      <c r="C18" s="236" t="s">
        <v>97</v>
      </c>
      <c r="D18" s="236" t="s">
        <v>97</v>
      </c>
      <c r="E18" s="234" t="s">
        <v>67</v>
      </c>
      <c r="F18" t="s">
        <v>101</v>
      </c>
      <c r="G18" s="249">
        <v>74</v>
      </c>
      <c r="H18" s="247">
        <v>9</v>
      </c>
      <c r="I18" s="246">
        <v>5</v>
      </c>
      <c r="J18" s="245">
        <v>5</v>
      </c>
      <c r="K18" s="247">
        <v>5</v>
      </c>
      <c r="L18" s="213">
        <f t="shared" si="0"/>
        <v>98</v>
      </c>
      <c r="M18" s="380"/>
      <c r="N18" s="381"/>
      <c r="O18" s="382"/>
    </row>
    <row r="19" spans="1:15" s="50" customFormat="1" ht="24.75" customHeight="1">
      <c r="A19" s="209">
        <f t="shared" si="1"/>
        <v>8</v>
      </c>
      <c r="B19" s="168"/>
      <c r="C19" s="184"/>
      <c r="D19" s="113"/>
      <c r="E19" s="46"/>
      <c r="F19" s="184"/>
      <c r="G19" s="219"/>
      <c r="H19" s="200"/>
      <c r="I19" s="211"/>
      <c r="J19" s="200"/>
      <c r="K19" s="211"/>
      <c r="L19" s="213">
        <f t="shared" si="0"/>
        <v>0</v>
      </c>
      <c r="M19" s="380"/>
      <c r="N19" s="381"/>
      <c r="O19" s="382"/>
    </row>
    <row r="20" spans="1:15" s="50" customFormat="1" ht="24.75" customHeight="1">
      <c r="A20" s="209">
        <f>SUM(A19,1)</f>
        <v>9</v>
      </c>
      <c r="B20" s="168"/>
      <c r="C20" s="184"/>
      <c r="D20" s="113"/>
      <c r="E20" s="46"/>
      <c r="F20" s="184"/>
      <c r="G20" s="211"/>
      <c r="H20" s="200"/>
      <c r="I20" s="211"/>
      <c r="J20" s="200"/>
      <c r="K20" s="211"/>
      <c r="L20" s="213">
        <f t="shared" si="0"/>
        <v>0</v>
      </c>
      <c r="M20" s="380"/>
      <c r="N20" s="381"/>
      <c r="O20" s="382"/>
    </row>
    <row r="21" spans="1:15" s="50" customFormat="1" ht="24.75" customHeight="1" thickBot="1">
      <c r="A21" s="214">
        <f t="shared" si="1"/>
        <v>10</v>
      </c>
      <c r="B21" s="175"/>
      <c r="C21" s="193"/>
      <c r="D21" s="114"/>
      <c r="E21" s="47"/>
      <c r="F21" s="193"/>
      <c r="G21" s="215"/>
      <c r="H21" s="202"/>
      <c r="I21" s="215"/>
      <c r="J21" s="202"/>
      <c r="K21" s="215"/>
      <c r="L21" s="216">
        <f t="shared" si="0"/>
        <v>0</v>
      </c>
      <c r="M21" s="398"/>
      <c r="N21" s="399"/>
      <c r="O21" s="400"/>
    </row>
    <row r="22" spans="1:15" s="50" customFormat="1" ht="24.75" customHeight="1" thickBot="1">
      <c r="A22" s="401" t="s">
        <v>82</v>
      </c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3"/>
    </row>
    <row r="23" spans="1:15" s="24" customFormat="1" ht="15" customHeight="1">
      <c r="A23" s="25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41"/>
      <c r="N23" s="41"/>
      <c r="O23" s="41"/>
    </row>
    <row r="24" spans="1:12" s="24" customFormat="1" ht="14.25" customHeight="1">
      <c r="A24" s="25"/>
      <c r="B24" s="26" t="s">
        <v>84</v>
      </c>
      <c r="C24" s="27"/>
      <c r="D24" s="27"/>
      <c r="E24" s="27"/>
      <c r="F24" s="27"/>
      <c r="G24" s="27"/>
      <c r="H24" s="227" t="s">
        <v>85</v>
      </c>
      <c r="I24" s="27"/>
      <c r="J24" s="27"/>
      <c r="K24" s="27"/>
      <c r="L24" s="28"/>
    </row>
    <row r="25" s="40" customFormat="1" ht="12.75">
      <c r="B25" s="206"/>
    </row>
    <row r="32" spans="1:12" ht="12.75">
      <c r="A32" s="29"/>
      <c r="B32" s="29"/>
      <c r="C32" s="30"/>
      <c r="D32" s="29"/>
      <c r="E32" s="29"/>
      <c r="F32" s="29"/>
      <c r="G32" s="29"/>
      <c r="H32" s="29"/>
      <c r="I32" s="29"/>
      <c r="J32" s="29"/>
      <c r="K32" s="29"/>
      <c r="L32" s="29"/>
    </row>
  </sheetData>
  <mergeCells count="31">
    <mergeCell ref="L10:L11"/>
    <mergeCell ref="A22:O22"/>
    <mergeCell ref="A10:A11"/>
    <mergeCell ref="M10:O11"/>
    <mergeCell ref="M12:O12"/>
    <mergeCell ref="M13:O13"/>
    <mergeCell ref="M14:O14"/>
    <mergeCell ref="M15:O15"/>
    <mergeCell ref="M16:O16"/>
    <mergeCell ref="M17:O17"/>
    <mergeCell ref="B9:K9"/>
    <mergeCell ref="F10:F11"/>
    <mergeCell ref="G10:K10"/>
    <mergeCell ref="B10:B11"/>
    <mergeCell ref="C10:C11"/>
    <mergeCell ref="D10:D11"/>
    <mergeCell ref="E10:E11"/>
    <mergeCell ref="A1:B4"/>
    <mergeCell ref="C1:J4"/>
    <mergeCell ref="A5:B5"/>
    <mergeCell ref="C5:J5"/>
    <mergeCell ref="A8:B8"/>
    <mergeCell ref="C8:J8"/>
    <mergeCell ref="A6:B6"/>
    <mergeCell ref="C6:J6"/>
    <mergeCell ref="A7:B7"/>
    <mergeCell ref="C7:J7"/>
    <mergeCell ref="M18:O18"/>
    <mergeCell ref="M19:O19"/>
    <mergeCell ref="M20:O20"/>
    <mergeCell ref="M21:O21"/>
  </mergeCells>
  <printOptions/>
  <pageMargins left="0.3937007874015748" right="0.3937007874015748" top="0.1968503937007874" bottom="0.1968503937007874" header="0.11811023622047245" footer="0.1181102362204724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O28"/>
  <sheetViews>
    <sheetView workbookViewId="0" topLeftCell="A1">
      <selection activeCell="C5" sqref="C5:J5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4" width="6.75390625" style="0" customWidth="1"/>
    <col min="5" max="5" width="18.75390625" style="0" customWidth="1"/>
    <col min="6" max="6" width="10.75390625" style="0" customWidth="1"/>
    <col min="7" max="12" width="6.75390625" style="0" customWidth="1"/>
    <col min="13" max="15" width="8.75390625" style="0" customWidth="1"/>
  </cols>
  <sheetData>
    <row r="1" spans="1:12" ht="19.5" customHeight="1">
      <c r="A1" s="407" t="s">
        <v>0</v>
      </c>
      <c r="B1" s="408"/>
      <c r="C1" s="301" t="s">
        <v>63</v>
      </c>
      <c r="D1" s="431"/>
      <c r="E1" s="431"/>
      <c r="F1" s="431"/>
      <c r="G1" s="431"/>
      <c r="H1" s="431"/>
      <c r="I1" s="431"/>
      <c r="J1" s="432"/>
      <c r="K1" s="1"/>
      <c r="L1" s="22" t="s">
        <v>39</v>
      </c>
    </row>
    <row r="2" spans="1:12" ht="19.5" customHeight="1">
      <c r="A2" s="409"/>
      <c r="B2" s="410"/>
      <c r="C2" s="433"/>
      <c r="D2" s="434"/>
      <c r="E2" s="434"/>
      <c r="F2" s="434"/>
      <c r="G2" s="434"/>
      <c r="H2" s="434"/>
      <c r="I2" s="434"/>
      <c r="J2" s="435"/>
      <c r="K2" s="1"/>
      <c r="L2" s="1"/>
    </row>
    <row r="3" spans="1:12" ht="19.5" customHeight="1">
      <c r="A3" s="409"/>
      <c r="B3" s="410"/>
      <c r="C3" s="433"/>
      <c r="D3" s="434"/>
      <c r="E3" s="434"/>
      <c r="F3" s="434"/>
      <c r="G3" s="434"/>
      <c r="H3" s="434"/>
      <c r="I3" s="434"/>
      <c r="J3" s="435"/>
      <c r="K3" s="1"/>
      <c r="L3" s="1"/>
    </row>
    <row r="4" spans="1:12" ht="19.5" customHeight="1" thickBot="1">
      <c r="A4" s="411"/>
      <c r="B4" s="412"/>
      <c r="C4" s="436"/>
      <c r="D4" s="329"/>
      <c r="E4" s="329"/>
      <c r="F4" s="329"/>
      <c r="G4" s="329"/>
      <c r="H4" s="329"/>
      <c r="I4" s="329"/>
      <c r="J4" s="437"/>
      <c r="K4" s="1"/>
      <c r="L4" s="1"/>
    </row>
    <row r="5" spans="1:12" ht="19.5" customHeight="1">
      <c r="A5" s="413" t="s">
        <v>1</v>
      </c>
      <c r="B5" s="414"/>
      <c r="C5" s="420" t="s">
        <v>122</v>
      </c>
      <c r="D5" s="421"/>
      <c r="E5" s="421"/>
      <c r="F5" s="421"/>
      <c r="G5" s="421"/>
      <c r="H5" s="421"/>
      <c r="I5" s="421"/>
      <c r="J5" s="422"/>
      <c r="K5" s="2"/>
      <c r="L5" s="2"/>
    </row>
    <row r="6" spans="1:12" ht="19.5" customHeight="1">
      <c r="A6" s="415" t="s">
        <v>33</v>
      </c>
      <c r="B6" s="416"/>
      <c r="C6" s="423" t="s">
        <v>61</v>
      </c>
      <c r="D6" s="429"/>
      <c r="E6" s="429"/>
      <c r="F6" s="429"/>
      <c r="G6" s="429"/>
      <c r="H6" s="429"/>
      <c r="I6" s="429"/>
      <c r="J6" s="430"/>
      <c r="K6" s="23"/>
      <c r="L6" s="23"/>
    </row>
    <row r="7" spans="1:12" ht="19.5" customHeight="1">
      <c r="A7" s="415" t="s">
        <v>36</v>
      </c>
      <c r="B7" s="416"/>
      <c r="C7" s="426" t="s">
        <v>62</v>
      </c>
      <c r="D7" s="357"/>
      <c r="E7" s="357"/>
      <c r="F7" s="357"/>
      <c r="G7" s="357"/>
      <c r="H7" s="357"/>
      <c r="I7" s="357"/>
      <c r="J7" s="358"/>
      <c r="K7" s="4"/>
      <c r="L7" s="4"/>
    </row>
    <row r="8" spans="1:12" ht="19.5" customHeight="1" thickBot="1">
      <c r="A8" s="383" t="s">
        <v>2</v>
      </c>
      <c r="B8" s="384"/>
      <c r="C8" s="389" t="s">
        <v>38</v>
      </c>
      <c r="D8" s="390"/>
      <c r="E8" s="390"/>
      <c r="F8" s="390"/>
      <c r="G8" s="390"/>
      <c r="H8" s="390"/>
      <c r="I8" s="390"/>
      <c r="J8" s="391"/>
      <c r="K8" s="4"/>
      <c r="L8" s="4"/>
    </row>
    <row r="9" spans="2:11" ht="30" customHeight="1" thickBot="1">
      <c r="B9" s="379" t="s">
        <v>10</v>
      </c>
      <c r="C9" s="379"/>
      <c r="D9" s="379"/>
      <c r="E9" s="379"/>
      <c r="F9" s="379"/>
      <c r="G9" s="379"/>
      <c r="H9" s="379"/>
      <c r="I9" s="379"/>
      <c r="J9" s="379"/>
      <c r="K9" s="379"/>
    </row>
    <row r="10" spans="1:15" ht="24.75" customHeight="1" thickBot="1">
      <c r="A10" s="445" t="s">
        <v>4</v>
      </c>
      <c r="B10" s="443" t="s">
        <v>76</v>
      </c>
      <c r="C10" s="445" t="s">
        <v>11</v>
      </c>
      <c r="D10" s="443" t="s">
        <v>12</v>
      </c>
      <c r="E10" s="445" t="s">
        <v>77</v>
      </c>
      <c r="F10" s="438" t="s">
        <v>6</v>
      </c>
      <c r="G10" s="440" t="s">
        <v>2</v>
      </c>
      <c r="H10" s="441"/>
      <c r="I10" s="441"/>
      <c r="J10" s="441"/>
      <c r="K10" s="442"/>
      <c r="L10" s="438" t="s">
        <v>13</v>
      </c>
      <c r="M10" s="449" t="s">
        <v>78</v>
      </c>
      <c r="N10" s="450"/>
      <c r="O10" s="451"/>
    </row>
    <row r="11" spans="1:15" ht="24.75" customHeight="1" thickBot="1">
      <c r="A11" s="447"/>
      <c r="B11" s="458"/>
      <c r="C11" s="447"/>
      <c r="D11" s="458"/>
      <c r="E11" s="447"/>
      <c r="F11" s="439"/>
      <c r="G11" s="207" t="s">
        <v>71</v>
      </c>
      <c r="H11" s="217" t="s">
        <v>75</v>
      </c>
      <c r="I11" s="207" t="s">
        <v>72</v>
      </c>
      <c r="J11" s="217" t="s">
        <v>73</v>
      </c>
      <c r="K11" s="207" t="s">
        <v>74</v>
      </c>
      <c r="L11" s="448"/>
      <c r="M11" s="452"/>
      <c r="N11" s="453"/>
      <c r="O11" s="454"/>
    </row>
    <row r="12" spans="1:15" ht="24.75" customHeight="1" thickBot="1">
      <c r="A12" s="208">
        <f>SUM(A11,1)</f>
        <v>1</v>
      </c>
      <c r="B12" t="s">
        <v>88</v>
      </c>
      <c r="C12" s="120">
        <v>5</v>
      </c>
      <c r="D12" s="210">
        <v>4</v>
      </c>
      <c r="E12" s="181" t="s">
        <v>66</v>
      </c>
      <c r="F12" t="s">
        <v>89</v>
      </c>
      <c r="G12" s="237">
        <v>55</v>
      </c>
      <c r="H12" s="238">
        <v>0</v>
      </c>
      <c r="I12" s="238">
        <v>-7</v>
      </c>
      <c r="J12" s="238">
        <v>-10</v>
      </c>
      <c r="K12" s="238">
        <v>0</v>
      </c>
      <c r="L12" s="218">
        <f aca="true" t="shared" si="0" ref="L12:L21">SUM(G12:K12)</f>
        <v>38</v>
      </c>
      <c r="M12" s="374" t="s">
        <v>107</v>
      </c>
      <c r="N12" s="375"/>
      <c r="O12" s="376"/>
    </row>
    <row r="13" spans="1:15" s="24" customFormat="1" ht="24.75" customHeight="1" thickBot="1">
      <c r="A13" s="209">
        <f aca="true" t="shared" si="1" ref="A13:A21">SUM(A12,1)</f>
        <v>2</v>
      </c>
      <c r="B13" t="s">
        <v>90</v>
      </c>
      <c r="C13" s="236">
        <v>5</v>
      </c>
      <c r="D13" s="236">
        <v>5</v>
      </c>
      <c r="E13" s="234" t="s">
        <v>67</v>
      </c>
      <c r="F13" s="184" t="s">
        <v>69</v>
      </c>
      <c r="G13" s="237">
        <v>59</v>
      </c>
      <c r="H13" s="238">
        <v>0</v>
      </c>
      <c r="I13" s="238">
        <v>-5</v>
      </c>
      <c r="J13" s="238">
        <v>-1</v>
      </c>
      <c r="K13" s="238">
        <v>0</v>
      </c>
      <c r="L13" s="239">
        <f t="shared" si="0"/>
        <v>53</v>
      </c>
      <c r="M13" s="459"/>
      <c r="N13" s="459"/>
      <c r="O13" s="459"/>
    </row>
    <row r="14" spans="1:15" s="24" customFormat="1" ht="24.75" customHeight="1" thickBot="1">
      <c r="A14" s="209">
        <f t="shared" si="1"/>
        <v>3</v>
      </c>
      <c r="B14" t="s">
        <v>91</v>
      </c>
      <c r="C14" s="236">
        <v>6</v>
      </c>
      <c r="D14" s="236">
        <v>6</v>
      </c>
      <c r="E14" s="234" t="s">
        <v>92</v>
      </c>
      <c r="F14" s="184" t="s">
        <v>68</v>
      </c>
      <c r="G14" s="237">
        <v>89</v>
      </c>
      <c r="H14" s="238">
        <v>19</v>
      </c>
      <c r="I14" s="238">
        <v>-4</v>
      </c>
      <c r="J14" s="238">
        <v>2</v>
      </c>
      <c r="K14" s="238">
        <v>4</v>
      </c>
      <c r="L14" s="213">
        <f t="shared" si="0"/>
        <v>110</v>
      </c>
      <c r="M14" s="380" t="s">
        <v>106</v>
      </c>
      <c r="N14" s="381"/>
      <c r="O14" s="382"/>
    </row>
    <row r="15" spans="1:15" s="24" customFormat="1" ht="24.75" customHeight="1" thickBot="1">
      <c r="A15" s="209">
        <f t="shared" si="1"/>
        <v>4</v>
      </c>
      <c r="B15" t="s">
        <v>93</v>
      </c>
      <c r="C15" s="236">
        <v>5</v>
      </c>
      <c r="D15" s="236">
        <v>5</v>
      </c>
      <c r="E15" s="234" t="s">
        <v>67</v>
      </c>
      <c r="F15" s="29" t="s">
        <v>94</v>
      </c>
      <c r="G15" s="237">
        <v>74</v>
      </c>
      <c r="H15" s="238">
        <v>9</v>
      </c>
      <c r="I15" s="238">
        <v>0</v>
      </c>
      <c r="J15" s="238">
        <v>3</v>
      </c>
      <c r="K15" s="238">
        <v>4</v>
      </c>
      <c r="L15" s="213">
        <f t="shared" si="0"/>
        <v>90</v>
      </c>
      <c r="M15" s="380" t="s">
        <v>108</v>
      </c>
      <c r="N15" s="381"/>
      <c r="O15" s="382"/>
    </row>
    <row r="16" spans="1:15" s="24" customFormat="1" ht="24.75" customHeight="1" thickBot="1">
      <c r="A16" s="209">
        <f t="shared" si="1"/>
        <v>5</v>
      </c>
      <c r="B16" t="s">
        <v>95</v>
      </c>
      <c r="C16" s="236" t="s">
        <v>97</v>
      </c>
      <c r="D16" s="236">
        <v>5</v>
      </c>
      <c r="E16" s="234" t="s">
        <v>96</v>
      </c>
      <c r="F16" s="184" t="s">
        <v>70</v>
      </c>
      <c r="G16" s="237">
        <v>79</v>
      </c>
      <c r="H16" s="238">
        <v>12</v>
      </c>
      <c r="I16" s="238">
        <v>4</v>
      </c>
      <c r="J16" s="238">
        <v>7</v>
      </c>
      <c r="K16" s="238">
        <v>5</v>
      </c>
      <c r="L16" s="213">
        <f t="shared" si="0"/>
        <v>107</v>
      </c>
      <c r="M16" s="380" t="s">
        <v>104</v>
      </c>
      <c r="N16" s="381"/>
      <c r="O16" s="382"/>
    </row>
    <row r="17" spans="1:15" s="24" customFormat="1" ht="24.75" customHeight="1" thickBot="1">
      <c r="A17" s="209">
        <f t="shared" si="1"/>
        <v>6</v>
      </c>
      <c r="B17" t="s">
        <v>98</v>
      </c>
      <c r="C17" s="236">
        <v>5</v>
      </c>
      <c r="D17" s="236">
        <v>5</v>
      </c>
      <c r="E17" s="201" t="s">
        <v>67</v>
      </c>
      <c r="F17" s="233" t="s">
        <v>99</v>
      </c>
      <c r="G17" s="237">
        <v>74</v>
      </c>
      <c r="H17" s="238">
        <v>10</v>
      </c>
      <c r="I17" s="238">
        <v>3</v>
      </c>
      <c r="J17" s="238">
        <v>6</v>
      </c>
      <c r="K17" s="238">
        <v>4</v>
      </c>
      <c r="L17" s="213">
        <f t="shared" si="0"/>
        <v>97</v>
      </c>
      <c r="M17" s="380" t="s">
        <v>105</v>
      </c>
      <c r="N17" s="381"/>
      <c r="O17" s="382"/>
    </row>
    <row r="18" spans="1:15" s="24" customFormat="1" ht="24.75" customHeight="1" thickBot="1">
      <c r="A18" s="209">
        <f t="shared" si="1"/>
        <v>7</v>
      </c>
      <c r="B18" t="s">
        <v>100</v>
      </c>
      <c r="C18" s="236" t="s">
        <v>97</v>
      </c>
      <c r="D18" s="236" t="s">
        <v>97</v>
      </c>
      <c r="E18" s="234" t="s">
        <v>67</v>
      </c>
      <c r="F18" t="s">
        <v>101</v>
      </c>
      <c r="G18" s="237">
        <v>85</v>
      </c>
      <c r="H18" s="238">
        <v>12</v>
      </c>
      <c r="I18" s="238">
        <v>4</v>
      </c>
      <c r="J18" s="238">
        <v>9</v>
      </c>
      <c r="K18" s="238">
        <v>6</v>
      </c>
      <c r="L18" s="213">
        <f t="shared" si="0"/>
        <v>116</v>
      </c>
      <c r="M18" s="380" t="s">
        <v>109</v>
      </c>
      <c r="N18" s="381"/>
      <c r="O18" s="382"/>
    </row>
    <row r="19" spans="1:15" s="24" customFormat="1" ht="24.75" customHeight="1">
      <c r="A19" s="209">
        <f>SUM(A18,1)</f>
        <v>8</v>
      </c>
      <c r="B19" s="168"/>
      <c r="C19" s="184"/>
      <c r="D19" s="113"/>
      <c r="E19" s="46"/>
      <c r="F19" s="184"/>
      <c r="G19" s="211"/>
      <c r="H19" s="200"/>
      <c r="I19" s="211"/>
      <c r="J19" s="200"/>
      <c r="K19" s="211"/>
      <c r="L19" s="213">
        <f t="shared" si="0"/>
        <v>0</v>
      </c>
      <c r="M19" s="380"/>
      <c r="N19" s="381"/>
      <c r="O19" s="382"/>
    </row>
    <row r="20" spans="1:15" s="24" customFormat="1" ht="24.75" customHeight="1">
      <c r="A20" s="209">
        <f t="shared" si="1"/>
        <v>9</v>
      </c>
      <c r="B20" s="168"/>
      <c r="C20" s="184"/>
      <c r="D20" s="113"/>
      <c r="E20" s="46"/>
      <c r="F20" s="184"/>
      <c r="G20" s="211"/>
      <c r="H20" s="200"/>
      <c r="I20" s="211"/>
      <c r="J20" s="200"/>
      <c r="K20" s="211"/>
      <c r="L20" s="213">
        <f t="shared" si="0"/>
        <v>0</v>
      </c>
      <c r="M20" s="380"/>
      <c r="N20" s="381"/>
      <c r="O20" s="382"/>
    </row>
    <row r="21" spans="1:15" s="24" customFormat="1" ht="24.75" customHeight="1" thickBot="1">
      <c r="A21" s="214">
        <f t="shared" si="1"/>
        <v>10</v>
      </c>
      <c r="B21" s="175"/>
      <c r="C21" s="193"/>
      <c r="D21" s="114"/>
      <c r="E21" s="47"/>
      <c r="F21" s="193"/>
      <c r="G21" s="215"/>
      <c r="H21" s="202"/>
      <c r="I21" s="215"/>
      <c r="J21" s="202"/>
      <c r="K21" s="215"/>
      <c r="L21" s="216">
        <f t="shared" si="0"/>
        <v>0</v>
      </c>
      <c r="M21" s="380"/>
      <c r="N21" s="381"/>
      <c r="O21" s="382"/>
    </row>
    <row r="22" spans="1:15" ht="24.75" customHeight="1" thickBot="1">
      <c r="A22" s="455" t="s">
        <v>81</v>
      </c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7"/>
    </row>
    <row r="23" spans="1:15" ht="15.75">
      <c r="A23" s="25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41"/>
      <c r="N23" s="41"/>
      <c r="O23" s="41"/>
    </row>
    <row r="24" spans="1:15" ht="15.75">
      <c r="A24" s="25"/>
      <c r="B24" s="26" t="s">
        <v>84</v>
      </c>
      <c r="C24" s="27"/>
      <c r="D24" s="27"/>
      <c r="E24" s="27"/>
      <c r="F24" s="27"/>
      <c r="G24" s="226" t="s">
        <v>83</v>
      </c>
      <c r="H24" s="27"/>
      <c r="I24" s="27"/>
      <c r="J24" s="27"/>
      <c r="K24" s="27"/>
      <c r="L24" s="28"/>
      <c r="M24" s="24"/>
      <c r="N24" s="24"/>
      <c r="O24" s="24"/>
    </row>
    <row r="25" s="40" customFormat="1" ht="12.75">
      <c r="B25" s="206"/>
    </row>
    <row r="26" spans="2:5" ht="15.75">
      <c r="B26" s="226"/>
      <c r="E26" s="226"/>
    </row>
    <row r="28" spans="1:12" ht="12.75">
      <c r="A28" s="29"/>
      <c r="B28" s="29"/>
      <c r="C28" s="30"/>
      <c r="D28" s="29"/>
      <c r="E28" s="29"/>
      <c r="F28" s="29"/>
      <c r="G28" s="29"/>
      <c r="H28" s="29"/>
      <c r="I28" s="29"/>
      <c r="J28" s="29"/>
      <c r="K28" s="29"/>
      <c r="L28" s="29"/>
    </row>
  </sheetData>
  <mergeCells count="31">
    <mergeCell ref="D10:D11"/>
    <mergeCell ref="E10:E11"/>
    <mergeCell ref="M12:O12"/>
    <mergeCell ref="M15:O15"/>
    <mergeCell ref="M13:O13"/>
    <mergeCell ref="M14:O14"/>
    <mergeCell ref="A1:B4"/>
    <mergeCell ref="C1:J4"/>
    <mergeCell ref="A5:B5"/>
    <mergeCell ref="C5:J5"/>
    <mergeCell ref="A6:B6"/>
    <mergeCell ref="C6:J6"/>
    <mergeCell ref="A7:B7"/>
    <mergeCell ref="C7:J7"/>
    <mergeCell ref="A8:B8"/>
    <mergeCell ref="C8:J8"/>
    <mergeCell ref="M10:O11"/>
    <mergeCell ref="A10:A11"/>
    <mergeCell ref="L10:L11"/>
    <mergeCell ref="B9:K9"/>
    <mergeCell ref="F10:F11"/>
    <mergeCell ref="G10:K10"/>
    <mergeCell ref="B10:B11"/>
    <mergeCell ref="C10:C11"/>
    <mergeCell ref="M16:O16"/>
    <mergeCell ref="M17:O17"/>
    <mergeCell ref="A22:O22"/>
    <mergeCell ref="M18:O18"/>
    <mergeCell ref="M20:O20"/>
    <mergeCell ref="M21:O21"/>
    <mergeCell ref="M19:O19"/>
  </mergeCells>
  <printOptions/>
  <pageMargins left="0.3937007874015748" right="0.3937007874015748" top="0.3937007874015748" bottom="0.1968503937007874" header="0.11811023622047245" footer="0.1181102362204724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O24"/>
  <sheetViews>
    <sheetView workbookViewId="0" topLeftCell="A1">
      <selection activeCell="D21" sqref="D21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4" width="6.75390625" style="0" customWidth="1"/>
    <col min="5" max="5" width="18.75390625" style="0" customWidth="1"/>
    <col min="6" max="6" width="10.75390625" style="0" customWidth="1"/>
    <col min="7" max="11" width="6.75390625" style="0" customWidth="1"/>
    <col min="12" max="12" width="8.25390625" style="0" customWidth="1"/>
    <col min="13" max="15" width="8.75390625" style="0" customWidth="1"/>
  </cols>
  <sheetData>
    <row r="1" spans="1:12" ht="19.5" customHeight="1">
      <c r="A1" s="407" t="s">
        <v>0</v>
      </c>
      <c r="B1" s="408"/>
      <c r="C1" s="301" t="s">
        <v>63</v>
      </c>
      <c r="D1" s="431"/>
      <c r="E1" s="431"/>
      <c r="F1" s="431"/>
      <c r="G1" s="431"/>
      <c r="H1" s="431"/>
      <c r="I1" s="431"/>
      <c r="J1" s="432"/>
      <c r="K1" s="1"/>
      <c r="L1" s="22" t="s">
        <v>39</v>
      </c>
    </row>
    <row r="2" spans="1:12" ht="19.5" customHeight="1">
      <c r="A2" s="409"/>
      <c r="B2" s="410"/>
      <c r="C2" s="433"/>
      <c r="D2" s="434"/>
      <c r="E2" s="434"/>
      <c r="F2" s="434"/>
      <c r="G2" s="434"/>
      <c r="H2" s="434"/>
      <c r="I2" s="434"/>
      <c r="J2" s="435"/>
      <c r="K2" s="1"/>
      <c r="L2" s="1"/>
    </row>
    <row r="3" spans="1:12" ht="19.5" customHeight="1">
      <c r="A3" s="409"/>
      <c r="B3" s="410"/>
      <c r="C3" s="433"/>
      <c r="D3" s="434"/>
      <c r="E3" s="434"/>
      <c r="F3" s="434"/>
      <c r="G3" s="434"/>
      <c r="H3" s="434"/>
      <c r="I3" s="434"/>
      <c r="J3" s="435"/>
      <c r="K3" s="1"/>
      <c r="L3" s="1"/>
    </row>
    <row r="4" spans="1:12" ht="19.5" customHeight="1" thickBot="1">
      <c r="A4" s="411"/>
      <c r="B4" s="412"/>
      <c r="C4" s="436"/>
      <c r="D4" s="329"/>
      <c r="E4" s="329"/>
      <c r="F4" s="329"/>
      <c r="G4" s="329"/>
      <c r="H4" s="329"/>
      <c r="I4" s="329"/>
      <c r="J4" s="437"/>
      <c r="K4" s="1"/>
      <c r="L4" s="1"/>
    </row>
    <row r="5" spans="1:12" ht="19.5" customHeight="1">
      <c r="A5" s="413" t="s">
        <v>1</v>
      </c>
      <c r="B5" s="414"/>
      <c r="C5" s="420" t="s">
        <v>122</v>
      </c>
      <c r="D5" s="421"/>
      <c r="E5" s="421"/>
      <c r="F5" s="421"/>
      <c r="G5" s="421"/>
      <c r="H5" s="421"/>
      <c r="I5" s="421"/>
      <c r="J5" s="422"/>
      <c r="K5" s="2"/>
      <c r="L5" s="2"/>
    </row>
    <row r="6" spans="1:12" ht="19.5" customHeight="1">
      <c r="A6" s="415" t="s">
        <v>33</v>
      </c>
      <c r="B6" s="416"/>
      <c r="C6" s="423" t="s">
        <v>61</v>
      </c>
      <c r="D6" s="429"/>
      <c r="E6" s="429"/>
      <c r="F6" s="429"/>
      <c r="G6" s="429"/>
      <c r="H6" s="429"/>
      <c r="I6" s="429"/>
      <c r="J6" s="430"/>
      <c r="K6" s="23"/>
      <c r="L6" s="23"/>
    </row>
    <row r="7" spans="1:12" ht="19.5" customHeight="1">
      <c r="A7" s="415" t="s">
        <v>36</v>
      </c>
      <c r="B7" s="416"/>
      <c r="C7" s="426" t="s">
        <v>62</v>
      </c>
      <c r="D7" s="357"/>
      <c r="E7" s="357"/>
      <c r="F7" s="357"/>
      <c r="G7" s="357"/>
      <c r="H7" s="357"/>
      <c r="I7" s="357"/>
      <c r="J7" s="358"/>
      <c r="K7" s="4"/>
      <c r="L7" s="4"/>
    </row>
    <row r="8" spans="1:12" ht="19.5" customHeight="1" thickBot="1">
      <c r="A8" s="383" t="s">
        <v>2</v>
      </c>
      <c r="B8" s="384"/>
      <c r="C8" s="389" t="s">
        <v>38</v>
      </c>
      <c r="D8" s="390"/>
      <c r="E8" s="390"/>
      <c r="F8" s="390"/>
      <c r="G8" s="390"/>
      <c r="H8" s="390"/>
      <c r="I8" s="390"/>
      <c r="J8" s="391"/>
      <c r="K8" s="4"/>
      <c r="L8" s="4"/>
    </row>
    <row r="9" spans="2:11" ht="30" customHeight="1" thickBot="1">
      <c r="B9" s="379" t="s">
        <v>10</v>
      </c>
      <c r="C9" s="379"/>
      <c r="D9" s="379"/>
      <c r="E9" s="379"/>
      <c r="F9" s="379"/>
      <c r="G9" s="379"/>
      <c r="H9" s="379"/>
      <c r="I9" s="379"/>
      <c r="J9" s="379"/>
      <c r="K9" s="379"/>
    </row>
    <row r="10" spans="1:15" ht="24.75" customHeight="1" thickBot="1">
      <c r="A10" s="460" t="s">
        <v>4</v>
      </c>
      <c r="B10" s="445" t="s">
        <v>76</v>
      </c>
      <c r="C10" s="462" t="s">
        <v>11</v>
      </c>
      <c r="D10" s="443" t="s">
        <v>12</v>
      </c>
      <c r="E10" s="445" t="s">
        <v>77</v>
      </c>
      <c r="F10" s="438" t="s">
        <v>6</v>
      </c>
      <c r="G10" s="440" t="s">
        <v>2</v>
      </c>
      <c r="H10" s="441"/>
      <c r="I10" s="441"/>
      <c r="J10" s="441"/>
      <c r="K10" s="442"/>
      <c r="L10" s="438" t="s">
        <v>13</v>
      </c>
      <c r="M10" s="449" t="s">
        <v>78</v>
      </c>
      <c r="N10" s="450"/>
      <c r="O10" s="451"/>
    </row>
    <row r="11" spans="1:15" ht="24.75" customHeight="1" thickBot="1">
      <c r="A11" s="461"/>
      <c r="B11" s="446"/>
      <c r="C11" s="463"/>
      <c r="D11" s="444"/>
      <c r="E11" s="447"/>
      <c r="F11" s="439"/>
      <c r="G11" s="207" t="s">
        <v>71</v>
      </c>
      <c r="H11" s="217" t="s">
        <v>75</v>
      </c>
      <c r="I11" s="207" t="s">
        <v>72</v>
      </c>
      <c r="J11" s="217" t="s">
        <v>73</v>
      </c>
      <c r="K11" s="207" t="s">
        <v>74</v>
      </c>
      <c r="L11" s="448"/>
      <c r="M11" s="452"/>
      <c r="N11" s="453"/>
      <c r="O11" s="454"/>
    </row>
    <row r="12" spans="1:15" ht="24.75" customHeight="1" thickBot="1">
      <c r="A12" s="235">
        <f>SUM(A11,1)</f>
        <v>1</v>
      </c>
      <c r="B12" s="233" t="s">
        <v>88</v>
      </c>
      <c r="C12" s="236">
        <v>5</v>
      </c>
      <c r="D12" s="229">
        <v>5</v>
      </c>
      <c r="E12" s="230" t="s">
        <v>66</v>
      </c>
      <c r="F12" t="s">
        <v>89</v>
      </c>
      <c r="G12" s="240">
        <v>64</v>
      </c>
      <c r="H12" s="241">
        <v>7</v>
      </c>
      <c r="I12" s="241">
        <v>0</v>
      </c>
      <c r="J12" s="241">
        <v>3</v>
      </c>
      <c r="K12" s="241">
        <v>4</v>
      </c>
      <c r="L12" s="218">
        <f aca="true" t="shared" si="0" ref="L12:L21">SUM(G12:K12)</f>
        <v>78</v>
      </c>
      <c r="M12" s="374"/>
      <c r="N12" s="375"/>
      <c r="O12" s="376"/>
    </row>
    <row r="13" spans="1:15" s="24" customFormat="1" ht="24.75" customHeight="1" thickBot="1">
      <c r="A13" s="235">
        <f aca="true" t="shared" si="1" ref="A13:A21">SUM(A12,1)</f>
        <v>2</v>
      </c>
      <c r="B13" s="233" t="s">
        <v>90</v>
      </c>
      <c r="C13" s="236">
        <v>5</v>
      </c>
      <c r="D13" s="236">
        <v>5</v>
      </c>
      <c r="E13" s="234" t="s">
        <v>67</v>
      </c>
      <c r="F13" s="184" t="s">
        <v>69</v>
      </c>
      <c r="G13" s="242">
        <v>69</v>
      </c>
      <c r="H13" s="243">
        <v>14</v>
      </c>
      <c r="I13" s="243">
        <v>0</v>
      </c>
      <c r="J13" s="243">
        <v>6</v>
      </c>
      <c r="K13" s="243">
        <v>4</v>
      </c>
      <c r="L13" s="213">
        <f t="shared" si="0"/>
        <v>93</v>
      </c>
      <c r="M13" s="380"/>
      <c r="N13" s="381"/>
      <c r="O13" s="382"/>
    </row>
    <row r="14" spans="1:15" s="24" customFormat="1" ht="24.75" customHeight="1" thickBot="1">
      <c r="A14" s="235">
        <f t="shared" si="1"/>
        <v>3</v>
      </c>
      <c r="B14" s="233" t="s">
        <v>91</v>
      </c>
      <c r="C14" s="236">
        <v>6</v>
      </c>
      <c r="D14" s="236">
        <v>6</v>
      </c>
      <c r="E14" s="234" t="s">
        <v>92</v>
      </c>
      <c r="F14" s="184" t="s">
        <v>68</v>
      </c>
      <c r="G14" s="242">
        <v>115</v>
      </c>
      <c r="H14" s="243">
        <v>24</v>
      </c>
      <c r="I14" s="243">
        <v>0</v>
      </c>
      <c r="J14" s="243">
        <v>15</v>
      </c>
      <c r="K14" s="243">
        <v>7</v>
      </c>
      <c r="L14" s="213">
        <f t="shared" si="0"/>
        <v>161</v>
      </c>
      <c r="M14" s="380"/>
      <c r="N14" s="381"/>
      <c r="O14" s="382"/>
    </row>
    <row r="15" spans="1:15" s="24" customFormat="1" ht="24.75" customHeight="1" thickBot="1">
      <c r="A15" s="235">
        <f t="shared" si="1"/>
        <v>4</v>
      </c>
      <c r="B15" s="233" t="s">
        <v>93</v>
      </c>
      <c r="C15" s="236">
        <v>5</v>
      </c>
      <c r="D15" s="236">
        <v>5</v>
      </c>
      <c r="E15" s="234" t="s">
        <v>67</v>
      </c>
      <c r="F15" s="29" t="s">
        <v>94</v>
      </c>
      <c r="G15" s="242">
        <v>75</v>
      </c>
      <c r="H15" s="243">
        <v>10</v>
      </c>
      <c r="I15" s="243">
        <v>0</v>
      </c>
      <c r="J15" s="243">
        <v>9</v>
      </c>
      <c r="K15" s="243">
        <v>7</v>
      </c>
      <c r="L15" s="213">
        <f t="shared" si="0"/>
        <v>101</v>
      </c>
      <c r="M15" s="380"/>
      <c r="N15" s="381"/>
      <c r="O15" s="382"/>
    </row>
    <row r="16" spans="1:15" s="24" customFormat="1" ht="24.75" customHeight="1" thickBot="1">
      <c r="A16" s="235">
        <f t="shared" si="1"/>
        <v>5</v>
      </c>
      <c r="B16" s="233" t="s">
        <v>95</v>
      </c>
      <c r="C16" s="236" t="s">
        <v>97</v>
      </c>
      <c r="D16" s="236" t="s">
        <v>97</v>
      </c>
      <c r="E16" s="234" t="s">
        <v>96</v>
      </c>
      <c r="F16" s="184" t="s">
        <v>70</v>
      </c>
      <c r="G16" s="242">
        <v>70</v>
      </c>
      <c r="H16" s="243">
        <v>14</v>
      </c>
      <c r="I16" s="243">
        <v>0</v>
      </c>
      <c r="J16" s="243">
        <v>9</v>
      </c>
      <c r="K16" s="243">
        <v>5</v>
      </c>
      <c r="L16" s="213">
        <f t="shared" si="0"/>
        <v>98</v>
      </c>
      <c r="M16" s="380"/>
      <c r="N16" s="381"/>
      <c r="O16" s="382"/>
    </row>
    <row r="17" spans="1:15" s="24" customFormat="1" ht="24.75" customHeight="1" thickBot="1">
      <c r="A17" s="235">
        <f t="shared" si="1"/>
        <v>6</v>
      </c>
      <c r="B17" s="233" t="s">
        <v>98</v>
      </c>
      <c r="C17" s="236">
        <v>5</v>
      </c>
      <c r="D17" s="236">
        <v>5</v>
      </c>
      <c r="E17" s="201" t="s">
        <v>67</v>
      </c>
      <c r="F17" s="233" t="s">
        <v>99</v>
      </c>
      <c r="G17" s="240">
        <v>65</v>
      </c>
      <c r="H17" s="241">
        <v>7</v>
      </c>
      <c r="I17" s="241">
        <v>0</v>
      </c>
      <c r="J17" s="241">
        <v>6</v>
      </c>
      <c r="K17" s="241">
        <v>7</v>
      </c>
      <c r="L17" s="213">
        <f>SUM(G17:K17)</f>
        <v>85</v>
      </c>
      <c r="M17" s="380"/>
      <c r="N17" s="381"/>
      <c r="O17" s="382"/>
    </row>
    <row r="18" spans="1:15" s="24" customFormat="1" ht="24.75" customHeight="1" thickBot="1">
      <c r="A18" s="235">
        <f t="shared" si="1"/>
        <v>7</v>
      </c>
      <c r="B18" s="233" t="s">
        <v>100</v>
      </c>
      <c r="C18" s="236" t="s">
        <v>97</v>
      </c>
      <c r="D18" s="236" t="s">
        <v>97</v>
      </c>
      <c r="E18" s="234" t="s">
        <v>67</v>
      </c>
      <c r="F18" t="s">
        <v>101</v>
      </c>
      <c r="G18" s="240">
        <v>83</v>
      </c>
      <c r="H18" s="241">
        <v>12</v>
      </c>
      <c r="I18" s="241">
        <v>0</v>
      </c>
      <c r="J18" s="241">
        <v>11</v>
      </c>
      <c r="K18" s="241">
        <v>7</v>
      </c>
      <c r="L18" s="213">
        <v>113</v>
      </c>
      <c r="M18" s="380"/>
      <c r="N18" s="381"/>
      <c r="O18" s="382"/>
    </row>
    <row r="19" spans="1:15" s="24" customFormat="1" ht="24.75" customHeight="1">
      <c r="A19" s="89">
        <f>SUM(A18,1)</f>
        <v>8</v>
      </c>
      <c r="B19" s="220"/>
      <c r="C19" s="221"/>
      <c r="D19" s="113"/>
      <c r="E19" s="46"/>
      <c r="F19" s="184"/>
      <c r="G19" s="211"/>
      <c r="H19" s="200"/>
      <c r="I19" s="211"/>
      <c r="J19" s="200"/>
      <c r="K19" s="211"/>
      <c r="L19" s="213">
        <f t="shared" si="0"/>
        <v>0</v>
      </c>
      <c r="M19" s="380"/>
      <c r="N19" s="381"/>
      <c r="O19" s="382"/>
    </row>
    <row r="20" spans="1:15" s="24" customFormat="1" ht="24.75" customHeight="1">
      <c r="A20" s="89">
        <f t="shared" si="1"/>
        <v>9</v>
      </c>
      <c r="B20" s="220"/>
      <c r="C20" s="221"/>
      <c r="D20" s="113"/>
      <c r="E20" s="46"/>
      <c r="F20" s="184"/>
      <c r="G20" s="211"/>
      <c r="H20" s="200"/>
      <c r="I20" s="211"/>
      <c r="J20" s="200"/>
      <c r="K20" s="211"/>
      <c r="L20" s="213">
        <f t="shared" si="0"/>
        <v>0</v>
      </c>
      <c r="M20" s="380"/>
      <c r="N20" s="381"/>
      <c r="O20" s="382"/>
    </row>
    <row r="21" spans="1:15" s="24" customFormat="1" ht="24.75" customHeight="1" thickBot="1">
      <c r="A21" s="223">
        <f t="shared" si="1"/>
        <v>10</v>
      </c>
      <c r="B21" s="224"/>
      <c r="C21" s="225"/>
      <c r="D21" s="114"/>
      <c r="E21" s="47"/>
      <c r="F21" s="193"/>
      <c r="G21" s="215"/>
      <c r="H21" s="202"/>
      <c r="I21" s="215"/>
      <c r="J21" s="202">
        <v>0</v>
      </c>
      <c r="K21" s="215"/>
      <c r="L21" s="216">
        <f t="shared" si="0"/>
        <v>0</v>
      </c>
      <c r="M21" s="398"/>
      <c r="N21" s="399"/>
      <c r="O21" s="400"/>
    </row>
    <row r="22" spans="1:15" ht="24.75" customHeight="1" thickBot="1">
      <c r="A22" s="455" t="s">
        <v>116</v>
      </c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7"/>
    </row>
    <row r="23" spans="1:14" ht="15.75">
      <c r="A23" s="25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4"/>
      <c r="N23" s="24"/>
    </row>
    <row r="24" spans="2:8" s="40" customFormat="1" ht="15.75">
      <c r="B24" s="26" t="s">
        <v>84</v>
      </c>
      <c r="H24" s="228" t="s">
        <v>102</v>
      </c>
    </row>
  </sheetData>
  <mergeCells count="31">
    <mergeCell ref="B9:K9"/>
    <mergeCell ref="C8:J8"/>
    <mergeCell ref="M10:O11"/>
    <mergeCell ref="M16:O16"/>
    <mergeCell ref="M12:O12"/>
    <mergeCell ref="M13:O13"/>
    <mergeCell ref="M14:O14"/>
    <mergeCell ref="M15:O15"/>
    <mergeCell ref="A1:B4"/>
    <mergeCell ref="A5:B5"/>
    <mergeCell ref="C1:J4"/>
    <mergeCell ref="C5:J5"/>
    <mergeCell ref="A6:B6"/>
    <mergeCell ref="A7:B7"/>
    <mergeCell ref="A8:B8"/>
    <mergeCell ref="C6:J6"/>
    <mergeCell ref="C7:J7"/>
    <mergeCell ref="M17:O17"/>
    <mergeCell ref="M18:O18"/>
    <mergeCell ref="M19:O19"/>
    <mergeCell ref="M20:O20"/>
    <mergeCell ref="M21:O21"/>
    <mergeCell ref="A22:O22"/>
    <mergeCell ref="A10:A11"/>
    <mergeCell ref="B10:B11"/>
    <mergeCell ref="C10:C11"/>
    <mergeCell ref="D10:D11"/>
    <mergeCell ref="L10:L11"/>
    <mergeCell ref="E10:E11"/>
    <mergeCell ref="F10:F11"/>
    <mergeCell ref="G10:K10"/>
  </mergeCells>
  <printOptions/>
  <pageMargins left="0.3937007874015748" right="0.3937007874015748" top="0.3937007874015748" bottom="0.1968503937007874" header="0.11811023622047245" footer="0.1181102362204724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O27"/>
  <sheetViews>
    <sheetView workbookViewId="0" topLeftCell="A1">
      <selection activeCell="D18" sqref="D18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4" width="6.75390625" style="0" customWidth="1"/>
    <col min="5" max="5" width="18.75390625" style="0" customWidth="1"/>
    <col min="6" max="6" width="10.75390625" style="0" customWidth="1"/>
    <col min="7" max="12" width="6.75390625" style="0" customWidth="1"/>
    <col min="13" max="15" width="8.75390625" style="0" customWidth="1"/>
  </cols>
  <sheetData>
    <row r="1" spans="1:12" ht="19.5" customHeight="1">
      <c r="A1" s="407" t="s">
        <v>0</v>
      </c>
      <c r="B1" s="408"/>
      <c r="C1" s="301" t="s">
        <v>63</v>
      </c>
      <c r="D1" s="431"/>
      <c r="E1" s="431"/>
      <c r="F1" s="431"/>
      <c r="G1" s="431"/>
      <c r="H1" s="431"/>
      <c r="I1" s="431"/>
      <c r="J1" s="432"/>
      <c r="K1" s="1"/>
      <c r="L1" s="22" t="s">
        <v>39</v>
      </c>
    </row>
    <row r="2" spans="1:12" ht="19.5" customHeight="1">
      <c r="A2" s="409"/>
      <c r="B2" s="410"/>
      <c r="C2" s="433"/>
      <c r="D2" s="434"/>
      <c r="E2" s="434"/>
      <c r="F2" s="434"/>
      <c r="G2" s="434"/>
      <c r="H2" s="434"/>
      <c r="I2" s="434"/>
      <c r="J2" s="435"/>
      <c r="K2" s="1"/>
      <c r="L2" s="1"/>
    </row>
    <row r="3" spans="1:12" ht="19.5" customHeight="1">
      <c r="A3" s="409"/>
      <c r="B3" s="410"/>
      <c r="C3" s="433"/>
      <c r="D3" s="434"/>
      <c r="E3" s="434"/>
      <c r="F3" s="434"/>
      <c r="G3" s="434"/>
      <c r="H3" s="434"/>
      <c r="I3" s="434"/>
      <c r="J3" s="435"/>
      <c r="K3" s="1"/>
      <c r="L3" s="1"/>
    </row>
    <row r="4" spans="1:12" ht="19.5" customHeight="1" thickBot="1">
      <c r="A4" s="411"/>
      <c r="B4" s="412"/>
      <c r="C4" s="436"/>
      <c r="D4" s="329"/>
      <c r="E4" s="329"/>
      <c r="F4" s="329"/>
      <c r="G4" s="329"/>
      <c r="H4" s="329"/>
      <c r="I4" s="329"/>
      <c r="J4" s="437"/>
      <c r="K4" s="1"/>
      <c r="L4" s="1"/>
    </row>
    <row r="5" spans="1:12" ht="19.5" customHeight="1">
      <c r="A5" s="413" t="s">
        <v>1</v>
      </c>
      <c r="B5" s="414"/>
      <c r="C5" s="420" t="s">
        <v>122</v>
      </c>
      <c r="D5" s="421"/>
      <c r="E5" s="421"/>
      <c r="F5" s="421"/>
      <c r="G5" s="421"/>
      <c r="H5" s="421"/>
      <c r="I5" s="421"/>
      <c r="J5" s="422"/>
      <c r="K5" s="2"/>
      <c r="L5" s="2"/>
    </row>
    <row r="6" spans="1:12" ht="19.5" customHeight="1">
      <c r="A6" s="415" t="s">
        <v>33</v>
      </c>
      <c r="B6" s="416"/>
      <c r="C6" s="423" t="s">
        <v>61</v>
      </c>
      <c r="D6" s="429"/>
      <c r="E6" s="429"/>
      <c r="F6" s="429"/>
      <c r="G6" s="429"/>
      <c r="H6" s="429"/>
      <c r="I6" s="429"/>
      <c r="J6" s="430"/>
      <c r="K6" s="23"/>
      <c r="L6" s="23"/>
    </row>
    <row r="7" spans="1:12" ht="19.5" customHeight="1">
      <c r="A7" s="415" t="s">
        <v>36</v>
      </c>
      <c r="B7" s="416"/>
      <c r="C7" s="426" t="s">
        <v>62</v>
      </c>
      <c r="D7" s="357"/>
      <c r="E7" s="357"/>
      <c r="F7" s="357"/>
      <c r="G7" s="357"/>
      <c r="H7" s="357"/>
      <c r="I7" s="357"/>
      <c r="J7" s="358"/>
      <c r="K7" s="4"/>
      <c r="L7" s="4"/>
    </row>
    <row r="8" spans="1:12" ht="19.5" customHeight="1" thickBot="1">
      <c r="A8" s="383" t="s">
        <v>2</v>
      </c>
      <c r="B8" s="384"/>
      <c r="C8" s="389" t="s">
        <v>38</v>
      </c>
      <c r="D8" s="390"/>
      <c r="E8" s="390"/>
      <c r="F8" s="390"/>
      <c r="G8" s="390"/>
      <c r="H8" s="390"/>
      <c r="I8" s="390"/>
      <c r="J8" s="391"/>
      <c r="K8" s="4"/>
      <c r="L8" s="4"/>
    </row>
    <row r="9" spans="2:11" ht="30" customHeight="1" thickBot="1">
      <c r="B9" s="379" t="s">
        <v>10</v>
      </c>
      <c r="C9" s="379"/>
      <c r="D9" s="379"/>
      <c r="E9" s="379"/>
      <c r="F9" s="379"/>
      <c r="G9" s="379"/>
      <c r="H9" s="379"/>
      <c r="I9" s="379"/>
      <c r="J9" s="379"/>
      <c r="K9" s="379"/>
    </row>
    <row r="10" spans="1:15" ht="24.75" customHeight="1" thickBot="1">
      <c r="A10" s="460" t="s">
        <v>4</v>
      </c>
      <c r="B10" s="445" t="s">
        <v>76</v>
      </c>
      <c r="C10" s="443" t="s">
        <v>11</v>
      </c>
      <c r="D10" s="445" t="s">
        <v>12</v>
      </c>
      <c r="E10" s="443" t="s">
        <v>77</v>
      </c>
      <c r="F10" s="438" t="s">
        <v>6</v>
      </c>
      <c r="G10" s="440" t="s">
        <v>2</v>
      </c>
      <c r="H10" s="441"/>
      <c r="I10" s="441"/>
      <c r="J10" s="441"/>
      <c r="K10" s="442"/>
      <c r="L10" s="438" t="s">
        <v>13</v>
      </c>
      <c r="M10" s="464" t="s">
        <v>78</v>
      </c>
      <c r="N10" s="450"/>
      <c r="O10" s="451"/>
    </row>
    <row r="11" spans="1:15" ht="24.75" customHeight="1" thickBot="1">
      <c r="A11" s="461"/>
      <c r="B11" s="446"/>
      <c r="C11" s="444"/>
      <c r="D11" s="446"/>
      <c r="E11" s="458"/>
      <c r="F11" s="439"/>
      <c r="G11" s="207" t="s">
        <v>71</v>
      </c>
      <c r="H11" s="217" t="s">
        <v>75</v>
      </c>
      <c r="I11" s="207" t="s">
        <v>72</v>
      </c>
      <c r="J11" s="217" t="s">
        <v>73</v>
      </c>
      <c r="K11" s="207" t="s">
        <v>74</v>
      </c>
      <c r="L11" s="448"/>
      <c r="M11" s="465"/>
      <c r="N11" s="453"/>
      <c r="O11" s="454"/>
    </row>
    <row r="12" spans="1:15" ht="24.75" customHeight="1">
      <c r="A12" s="235">
        <f>SUM(A11,1)</f>
        <v>1</v>
      </c>
      <c r="B12" s="233" t="s">
        <v>88</v>
      </c>
      <c r="C12" s="236">
        <v>5</v>
      </c>
      <c r="D12" s="229">
        <v>5</v>
      </c>
      <c r="E12" s="230" t="s">
        <v>66</v>
      </c>
      <c r="F12" t="s">
        <v>89</v>
      </c>
      <c r="G12" s="219">
        <v>64</v>
      </c>
      <c r="H12" s="199">
        <v>8</v>
      </c>
      <c r="I12" s="219">
        <v>-3</v>
      </c>
      <c r="J12" s="199">
        <v>1</v>
      </c>
      <c r="K12" s="219">
        <v>4</v>
      </c>
      <c r="L12" s="218">
        <f aca="true" t="shared" si="0" ref="L12:L21">SUM(G12:K12)</f>
        <v>74</v>
      </c>
      <c r="M12" s="468"/>
      <c r="N12" s="375"/>
      <c r="O12" s="376"/>
    </row>
    <row r="13" spans="1:15" s="24" customFormat="1" ht="24.75" customHeight="1">
      <c r="A13" s="235">
        <f aca="true" t="shared" si="1" ref="A13:A21">SUM(A12,1)</f>
        <v>2</v>
      </c>
      <c r="B13" s="233" t="s">
        <v>90</v>
      </c>
      <c r="C13" s="236">
        <v>5</v>
      </c>
      <c r="D13" s="236">
        <v>5</v>
      </c>
      <c r="E13" s="234" t="s">
        <v>67</v>
      </c>
      <c r="F13" s="184" t="s">
        <v>69</v>
      </c>
      <c r="G13" s="211">
        <v>65</v>
      </c>
      <c r="H13" s="200">
        <v>10</v>
      </c>
      <c r="I13" s="211">
        <v>-8</v>
      </c>
      <c r="J13" s="200">
        <v>0</v>
      </c>
      <c r="K13" s="211">
        <v>3</v>
      </c>
      <c r="L13" s="213">
        <f t="shared" si="0"/>
        <v>70</v>
      </c>
      <c r="M13" s="466"/>
      <c r="N13" s="381"/>
      <c r="O13" s="382"/>
    </row>
    <row r="14" spans="1:15" s="24" customFormat="1" ht="24.75" customHeight="1">
      <c r="A14" s="235">
        <f t="shared" si="1"/>
        <v>3</v>
      </c>
      <c r="B14" s="233" t="s">
        <v>91</v>
      </c>
      <c r="C14" s="236">
        <v>6</v>
      </c>
      <c r="D14" s="236">
        <v>6</v>
      </c>
      <c r="E14" s="234" t="s">
        <v>92</v>
      </c>
      <c r="F14" s="184" t="s">
        <v>68</v>
      </c>
      <c r="G14" s="211">
        <v>115</v>
      </c>
      <c r="H14" s="200">
        <v>22</v>
      </c>
      <c r="I14" s="211">
        <v>10</v>
      </c>
      <c r="J14" s="200">
        <v>15</v>
      </c>
      <c r="K14" s="211">
        <v>9</v>
      </c>
      <c r="L14" s="213">
        <f t="shared" si="0"/>
        <v>171</v>
      </c>
      <c r="M14" s="466"/>
      <c r="N14" s="381"/>
      <c r="O14" s="382"/>
    </row>
    <row r="15" spans="1:15" s="24" customFormat="1" ht="24.75" customHeight="1">
      <c r="A15" s="235">
        <f t="shared" si="1"/>
        <v>4</v>
      </c>
      <c r="B15" s="233" t="s">
        <v>93</v>
      </c>
      <c r="C15" s="236">
        <v>5</v>
      </c>
      <c r="D15" s="236">
        <v>5</v>
      </c>
      <c r="E15" s="234" t="s">
        <v>67</v>
      </c>
      <c r="F15" s="29" t="s">
        <v>94</v>
      </c>
      <c r="G15" s="211">
        <v>67</v>
      </c>
      <c r="H15" s="200">
        <v>7</v>
      </c>
      <c r="I15" s="211">
        <v>2</v>
      </c>
      <c r="J15" s="200">
        <v>5</v>
      </c>
      <c r="K15" s="211">
        <v>4</v>
      </c>
      <c r="L15" s="213">
        <f t="shared" si="0"/>
        <v>85</v>
      </c>
      <c r="M15" s="466"/>
      <c r="N15" s="381"/>
      <c r="O15" s="382"/>
    </row>
    <row r="16" spans="1:15" s="24" customFormat="1" ht="24.75" customHeight="1">
      <c r="A16" s="235">
        <f t="shared" si="1"/>
        <v>5</v>
      </c>
      <c r="B16" s="233" t="s">
        <v>95</v>
      </c>
      <c r="C16" s="236" t="s">
        <v>97</v>
      </c>
      <c r="D16" s="236">
        <v>6</v>
      </c>
      <c r="E16" s="234" t="s">
        <v>96</v>
      </c>
      <c r="F16" s="184" t="s">
        <v>70</v>
      </c>
      <c r="G16" s="211">
        <v>102</v>
      </c>
      <c r="H16" s="200">
        <v>17</v>
      </c>
      <c r="I16" s="211">
        <v>5</v>
      </c>
      <c r="J16" s="200">
        <v>12</v>
      </c>
      <c r="K16" s="211">
        <v>7</v>
      </c>
      <c r="L16" s="213">
        <f t="shared" si="0"/>
        <v>143</v>
      </c>
      <c r="M16" s="466"/>
      <c r="N16" s="381"/>
      <c r="O16" s="382"/>
    </row>
    <row r="17" spans="1:15" s="24" customFormat="1" ht="24.75" customHeight="1">
      <c r="A17" s="235">
        <f t="shared" si="1"/>
        <v>6</v>
      </c>
      <c r="B17" s="233" t="s">
        <v>98</v>
      </c>
      <c r="C17" s="236">
        <v>5</v>
      </c>
      <c r="D17" s="236">
        <v>5</v>
      </c>
      <c r="E17" s="201" t="s">
        <v>67</v>
      </c>
      <c r="F17" s="233" t="s">
        <v>99</v>
      </c>
      <c r="G17" s="211">
        <v>70</v>
      </c>
      <c r="H17" s="200">
        <v>8</v>
      </c>
      <c r="I17" s="211">
        <v>0</v>
      </c>
      <c r="J17" s="200">
        <v>1</v>
      </c>
      <c r="K17" s="211">
        <v>6</v>
      </c>
      <c r="L17" s="213">
        <f t="shared" si="0"/>
        <v>85</v>
      </c>
      <c r="M17" s="466"/>
      <c r="N17" s="381"/>
      <c r="O17" s="382"/>
    </row>
    <row r="18" spans="1:15" s="24" customFormat="1" ht="24.75" customHeight="1">
      <c r="A18" s="235">
        <f t="shared" si="1"/>
        <v>7</v>
      </c>
      <c r="B18" s="233" t="s">
        <v>100</v>
      </c>
      <c r="C18" s="236" t="s">
        <v>97</v>
      </c>
      <c r="D18" s="236">
        <v>6</v>
      </c>
      <c r="E18" s="234" t="s">
        <v>67</v>
      </c>
      <c r="F18" t="s">
        <v>101</v>
      </c>
      <c r="G18" s="211">
        <v>99</v>
      </c>
      <c r="H18" s="200">
        <v>10</v>
      </c>
      <c r="I18" s="211">
        <v>-5</v>
      </c>
      <c r="J18" s="200">
        <v>7</v>
      </c>
      <c r="K18" s="211">
        <v>5</v>
      </c>
      <c r="L18" s="213">
        <f t="shared" si="0"/>
        <v>116</v>
      </c>
      <c r="M18" s="466"/>
      <c r="N18" s="381"/>
      <c r="O18" s="382"/>
    </row>
    <row r="19" spans="1:15" s="24" customFormat="1" ht="24.75" customHeight="1">
      <c r="A19" s="89">
        <f>SUM(A18,1)</f>
        <v>8</v>
      </c>
      <c r="B19" s="220"/>
      <c r="C19" s="169"/>
      <c r="D19" s="170"/>
      <c r="E19" s="201"/>
      <c r="F19" s="184"/>
      <c r="G19" s="211"/>
      <c r="H19" s="200"/>
      <c r="I19" s="211"/>
      <c r="J19" s="200"/>
      <c r="K19" s="211"/>
      <c r="L19" s="213">
        <f t="shared" si="0"/>
        <v>0</v>
      </c>
      <c r="M19" s="466"/>
      <c r="N19" s="381"/>
      <c r="O19" s="382"/>
    </row>
    <row r="20" spans="1:15" s="24" customFormat="1" ht="24.75" customHeight="1">
      <c r="A20" s="89">
        <f t="shared" si="1"/>
        <v>9</v>
      </c>
      <c r="B20" s="220"/>
      <c r="C20" s="169"/>
      <c r="D20" s="170"/>
      <c r="E20" s="201"/>
      <c r="F20" s="184"/>
      <c r="G20" s="211"/>
      <c r="H20" s="200"/>
      <c r="I20" s="211"/>
      <c r="J20" s="200"/>
      <c r="K20" s="211"/>
      <c r="L20" s="213">
        <f t="shared" si="0"/>
        <v>0</v>
      </c>
      <c r="M20" s="466"/>
      <c r="N20" s="381"/>
      <c r="O20" s="382"/>
    </row>
    <row r="21" spans="1:15" s="24" customFormat="1" ht="24.75" customHeight="1" thickBot="1">
      <c r="A21" s="223">
        <f t="shared" si="1"/>
        <v>10</v>
      </c>
      <c r="B21" s="224"/>
      <c r="C21" s="176"/>
      <c r="D21" s="177"/>
      <c r="E21" s="203"/>
      <c r="F21" s="193"/>
      <c r="G21" s="215"/>
      <c r="H21" s="202"/>
      <c r="I21" s="215"/>
      <c r="J21" s="202"/>
      <c r="K21" s="215"/>
      <c r="L21" s="216">
        <f t="shared" si="0"/>
        <v>0</v>
      </c>
      <c r="M21" s="467"/>
      <c r="N21" s="399"/>
      <c r="O21" s="400"/>
    </row>
    <row r="22" spans="1:15" ht="24.75" customHeight="1" thickBot="1">
      <c r="A22" s="455" t="s">
        <v>117</v>
      </c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7"/>
    </row>
    <row r="23" spans="1:12" ht="15.75">
      <c r="A23" s="25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8"/>
    </row>
    <row r="24" spans="2:8" s="40" customFormat="1" ht="15.75">
      <c r="B24" s="26" t="s">
        <v>84</v>
      </c>
      <c r="H24" s="228" t="s">
        <v>103</v>
      </c>
    </row>
    <row r="27" spans="1:12" ht="12.75">
      <c r="A27" s="29"/>
      <c r="B27" s="29"/>
      <c r="C27" s="30"/>
      <c r="D27" s="29"/>
      <c r="E27" s="29"/>
      <c r="F27" s="29"/>
      <c r="G27" s="29"/>
      <c r="H27" s="29"/>
      <c r="I27" s="29"/>
      <c r="J27" s="29"/>
      <c r="K27" s="29"/>
      <c r="L27" s="29"/>
    </row>
  </sheetData>
  <mergeCells count="31">
    <mergeCell ref="A10:A11"/>
    <mergeCell ref="B10:B11"/>
    <mergeCell ref="C10:C11"/>
    <mergeCell ref="D10:D11"/>
    <mergeCell ref="C6:J6"/>
    <mergeCell ref="C7:J7"/>
    <mergeCell ref="E10:E11"/>
    <mergeCell ref="F10:F11"/>
    <mergeCell ref="G10:K10"/>
    <mergeCell ref="B9:K9"/>
    <mergeCell ref="C8:J8"/>
    <mergeCell ref="M12:O12"/>
    <mergeCell ref="M13:O13"/>
    <mergeCell ref="M14:O14"/>
    <mergeCell ref="A1:B4"/>
    <mergeCell ref="A5:B5"/>
    <mergeCell ref="C1:J4"/>
    <mergeCell ref="C5:J5"/>
    <mergeCell ref="A6:B6"/>
    <mergeCell ref="A7:B7"/>
    <mergeCell ref="A8:B8"/>
    <mergeCell ref="M10:O11"/>
    <mergeCell ref="L10:L11"/>
    <mergeCell ref="A22:O22"/>
    <mergeCell ref="M19:O19"/>
    <mergeCell ref="M15:O15"/>
    <mergeCell ref="M16:O16"/>
    <mergeCell ref="M17:O17"/>
    <mergeCell ref="M18:O18"/>
    <mergeCell ref="M20:O20"/>
    <mergeCell ref="M21:O21"/>
  </mergeCells>
  <printOptions/>
  <pageMargins left="0.3937007874015748" right="0.3937007874015748" top="0.3937007874015748" bottom="0.1968503937007874" header="0.11811023622047245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pavvel</dc:creator>
  <cp:keywords/>
  <dc:description/>
  <cp:lastModifiedBy>pdo1</cp:lastModifiedBy>
  <cp:lastPrinted>2011-03-31T10:44:19Z</cp:lastPrinted>
  <dcterms:created xsi:type="dcterms:W3CDTF">2006-04-05T09:15:11Z</dcterms:created>
  <dcterms:modified xsi:type="dcterms:W3CDTF">2011-04-21T04:23:01Z</dcterms:modified>
  <cp:category/>
  <cp:version/>
  <cp:contentType/>
  <cp:contentStatus/>
</cp:coreProperties>
</file>